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/>
  <bookViews>
    <workbookView xWindow="-105" yWindow="-105" windowWidth="23250" windowHeight="12450" tabRatio="962"/>
  </bookViews>
  <sheets>
    <sheet name="Intro" sheetId="13" r:id="rId1"/>
    <sheet name="Master Sheet" sheetId="1" r:id="rId2"/>
    <sheet name="Personal Details" sheetId="2" r:id="rId3"/>
    <sheet name="Service Details" sheetId="3" r:id="rId4"/>
    <sheet name="Address Details" sheetId="4" r:id="rId5"/>
    <sheet name="Family &amp; Bank Details" sheetId="5" r:id="rId6"/>
    <sheet name="Pay Details" sheetId="6" r:id="rId7"/>
    <sheet name="Accounts Certificate" sheetId="7" r:id="rId8"/>
    <sheet name="LPC" sheetId="10" r:id="rId9"/>
    <sheet name="27 क" sheetId="11" r:id="rId10"/>
    <sheet name="28 क" sheetId="12" r:id="rId11"/>
    <sheet name="Form 28" sheetId="14" r:id="rId12"/>
    <sheet name="No Dues" sheetId="15" r:id="rId13"/>
  </sheets>
  <definedNames>
    <definedName name="Ad_Hoc">'Master Sheet'!$W$3</definedName>
    <definedName name="contract">'Master Sheet'!$X$3</definedName>
    <definedName name="Guest_Faculty">'Master Sheet'!$Y$3</definedName>
    <definedName name="_xlnm.Print_Area" localSheetId="7">'Accounts Certificate'!$K$1:$L$21</definedName>
    <definedName name="Re_Employeed">'Master Sheet'!$Z$3:$Z$4</definedName>
    <definedName name="Regular">'Master Sheet'!$AA$3:$AA$6</definedName>
    <definedName name="Urgent_Temporary_Basic">'Master Sheet'!$AB$3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0" i="2"/>
  <c r="C8" i="6"/>
  <c r="B8"/>
  <c r="A8"/>
  <c r="C6"/>
  <c r="B6"/>
  <c r="A6"/>
  <c r="C4"/>
  <c r="B4"/>
  <c r="A4"/>
  <c r="B4" i="2"/>
  <c r="C14"/>
  <c r="B14"/>
  <c r="C12"/>
  <c r="A14"/>
  <c r="A1" i="15"/>
  <c r="I28" i="11"/>
  <c r="J40" i="12"/>
  <c r="C7"/>
  <c r="C8"/>
  <c r="C8" i="11"/>
  <c r="C7"/>
  <c r="C5" i="10"/>
  <c r="E2" i="7"/>
  <c r="K2" s="1"/>
  <c r="F9"/>
  <c r="H6" i="15"/>
  <c r="B10" s="1"/>
  <c r="C6"/>
  <c r="G9" s="1"/>
  <c r="H5"/>
  <c r="I4"/>
  <c r="E4"/>
  <c r="B13" s="1"/>
  <c r="I30" i="14"/>
  <c r="C23"/>
  <c r="C22"/>
  <c r="C21"/>
  <c r="C19"/>
  <c r="C18"/>
  <c r="C17"/>
  <c r="C15"/>
  <c r="C14"/>
  <c r="B4"/>
  <c r="C31" s="1"/>
  <c r="I8"/>
  <c r="E8"/>
  <c r="C8"/>
  <c r="B9" i="15" l="1"/>
  <c r="E7"/>
  <c r="O7" i="10"/>
  <c r="C12" s="1"/>
  <c r="D16" i="12"/>
  <c r="I27" s="1"/>
  <c r="C15"/>
  <c r="I26" s="1"/>
  <c r="C16" i="11" l="1"/>
  <c r="H20" i="10"/>
  <c r="H17"/>
  <c r="I12"/>
  <c r="D13" s="1"/>
  <c r="AE2" i="1"/>
  <c r="J13" i="7" s="1"/>
  <c r="B13"/>
  <c r="F17" i="5"/>
  <c r="E17"/>
  <c r="C17"/>
  <c r="A17"/>
  <c r="G13"/>
  <c r="G14"/>
  <c r="G12"/>
  <c r="F13"/>
  <c r="F14"/>
  <c r="F12"/>
  <c r="C13"/>
  <c r="C14"/>
  <c r="C12"/>
  <c r="G5"/>
  <c r="G6"/>
  <c r="G7"/>
  <c r="G8"/>
  <c r="G9"/>
  <c r="G4"/>
  <c r="F5"/>
  <c r="F6"/>
  <c r="F7"/>
  <c r="F8"/>
  <c r="F9"/>
  <c r="F4"/>
  <c r="E5"/>
  <c r="E6"/>
  <c r="E7"/>
  <c r="E8"/>
  <c r="E9"/>
  <c r="E4"/>
  <c r="D9"/>
  <c r="D8"/>
  <c r="D7"/>
  <c r="D6"/>
  <c r="D5"/>
  <c r="D4"/>
  <c r="C5"/>
  <c r="C6"/>
  <c r="C7"/>
  <c r="C8"/>
  <c r="C9"/>
  <c r="C4"/>
  <c r="B5"/>
  <c r="B6"/>
  <c r="B7"/>
  <c r="B8"/>
  <c r="B9"/>
  <c r="B4"/>
  <c r="C12" i="4"/>
  <c r="B12"/>
  <c r="A12"/>
  <c r="C10"/>
  <c r="B10"/>
  <c r="A10"/>
  <c r="C7"/>
  <c r="B7"/>
  <c r="A7"/>
  <c r="C5"/>
  <c r="B5"/>
  <c r="A5"/>
  <c r="C22" i="3"/>
  <c r="B22"/>
  <c r="A22"/>
  <c r="C20"/>
  <c r="A20"/>
  <c r="C18"/>
  <c r="B18"/>
  <c r="A18"/>
  <c r="C16"/>
  <c r="B16"/>
  <c r="B14"/>
  <c r="C12"/>
  <c r="B12"/>
  <c r="A12"/>
  <c r="C10"/>
  <c r="B10"/>
  <c r="A10"/>
  <c r="C8"/>
  <c r="B8"/>
  <c r="A8"/>
  <c r="C6"/>
  <c r="B6"/>
  <c r="A6"/>
  <c r="C4"/>
  <c r="B4"/>
  <c r="A4"/>
  <c r="G25" i="1"/>
  <c r="F25"/>
  <c r="E24"/>
  <c r="A16" i="3" s="1"/>
  <c r="B24" i="1"/>
  <c r="A14" i="3" s="1"/>
  <c r="C14" l="1"/>
  <c r="C16" i="2"/>
  <c r="B16"/>
  <c r="A16"/>
  <c r="A12"/>
  <c r="B10"/>
  <c r="A10"/>
  <c r="C8"/>
  <c r="B8"/>
  <c r="A8"/>
  <c r="C6"/>
  <c r="B6"/>
  <c r="A6"/>
  <c r="A4"/>
  <c r="L2" i="1"/>
  <c r="L3" s="1"/>
  <c r="L4" s="1"/>
  <c r="T3"/>
  <c r="T2"/>
  <c r="G11" l="1"/>
  <c r="R2" l="1"/>
  <c r="P4" l="1"/>
  <c r="P3"/>
  <c r="P2"/>
  <c r="Q2" s="1"/>
  <c r="Q4" s="1"/>
  <c r="O10"/>
  <c r="P10" l="1"/>
  <c r="M4"/>
  <c r="G17" i="7" s="1"/>
  <c r="M3" i="1"/>
  <c r="M2"/>
  <c r="B17" i="7" s="1"/>
  <c r="N3" i="1" l="1"/>
  <c r="E17" i="7"/>
  <c r="N2" i="1"/>
  <c r="O2" s="1"/>
  <c r="O7"/>
  <c r="N4"/>
  <c r="E14"/>
  <c r="C15" i="11"/>
  <c r="M7" i="1" l="1"/>
  <c r="N5"/>
  <c r="I28" i="10"/>
  <c r="I17"/>
  <c r="E9"/>
  <c r="C28"/>
  <c r="C4"/>
  <c r="K9" s="1"/>
  <c r="K4"/>
  <c r="N11" i="1" l="1"/>
  <c r="O11" s="1"/>
  <c r="O12" s="1"/>
  <c r="R3"/>
  <c r="R4" s="1"/>
  <c r="R5" s="1"/>
  <c r="R6" s="1"/>
  <c r="G14"/>
  <c r="N7"/>
  <c r="I21" i="10"/>
  <c r="I20"/>
  <c r="B9" i="7"/>
  <c r="G8"/>
  <c r="B8"/>
  <c r="O15" i="1" l="1"/>
  <c r="O16" s="1"/>
  <c r="D11" s="1"/>
  <c r="E11"/>
  <c r="L18" i="10"/>
  <c r="K6" i="7"/>
  <c r="O17" i="1"/>
  <c r="C11" s="1"/>
  <c r="O13"/>
  <c r="T4"/>
  <c r="T6" s="1"/>
  <c r="M10"/>
  <c r="M11" s="1"/>
  <c r="P11" s="1"/>
  <c r="P12" s="1"/>
  <c r="B11" l="1"/>
  <c r="I11" s="1"/>
  <c r="O18"/>
  <c r="F11" s="1"/>
</calcChain>
</file>

<file path=xl/sharedStrings.xml><?xml version="1.0" encoding="utf-8"?>
<sst xmlns="http://schemas.openxmlformats.org/spreadsheetml/2006/main" count="852" uniqueCount="688">
  <si>
    <t>deZpkjh dk uke ¼fgUnh esa½</t>
  </si>
  <si>
    <t>Employee Name</t>
  </si>
  <si>
    <t>firk@ifr dk uke</t>
  </si>
  <si>
    <t>Father/Husband Name</t>
  </si>
  <si>
    <t>orZeku in</t>
  </si>
  <si>
    <t>Current Post</t>
  </si>
  <si>
    <t>ekrk dk uke</t>
  </si>
  <si>
    <t>Mother's Name</t>
  </si>
  <si>
    <t>DOB</t>
  </si>
  <si>
    <t>/keZ</t>
  </si>
  <si>
    <t>Mobile Number</t>
  </si>
  <si>
    <t>dk;kZy; dk uke</t>
  </si>
  <si>
    <t>Department</t>
  </si>
  <si>
    <t>dk;kZy; dk uke ¼fgUnh esa½</t>
  </si>
  <si>
    <t>Office Name</t>
  </si>
  <si>
    <t>Personal Details</t>
  </si>
  <si>
    <t>Joint Photograph</t>
  </si>
  <si>
    <t>Employee Photograph</t>
  </si>
  <si>
    <t>Employee Id</t>
  </si>
  <si>
    <t>Janadhar Id</t>
  </si>
  <si>
    <t>Janadhar Member Id</t>
  </si>
  <si>
    <t>Gender</t>
  </si>
  <si>
    <t>Date Of Birth</t>
  </si>
  <si>
    <t>Father Name</t>
  </si>
  <si>
    <t>Mother Name</t>
  </si>
  <si>
    <t>Marital Status</t>
  </si>
  <si>
    <t>Spouse Name</t>
  </si>
  <si>
    <t>Disability Status</t>
  </si>
  <si>
    <t>Email - id</t>
  </si>
  <si>
    <t>Nationality</t>
  </si>
  <si>
    <t>Home State</t>
  </si>
  <si>
    <t>Home District</t>
  </si>
  <si>
    <t>Home Town</t>
  </si>
  <si>
    <t>Social Category</t>
  </si>
  <si>
    <t>Religion</t>
  </si>
  <si>
    <t>PAN Number</t>
  </si>
  <si>
    <t>Adhar Number</t>
  </si>
  <si>
    <t>Belong to Minority</t>
  </si>
  <si>
    <t>Documents Types Upload PDF Files Up to 2MB</t>
  </si>
  <si>
    <t>DOB Certificate - 10th Marksheet</t>
  </si>
  <si>
    <t>Adhar Card</t>
  </si>
  <si>
    <t>PAN Card</t>
  </si>
  <si>
    <t>Joint Photo Graph</t>
  </si>
  <si>
    <t>Service Details</t>
  </si>
  <si>
    <t>Service Status</t>
  </si>
  <si>
    <t>Sub Service Status</t>
  </si>
  <si>
    <t>Employee Type</t>
  </si>
  <si>
    <t>Service Category</t>
  </si>
  <si>
    <t>Sub Service Category/Cadre</t>
  </si>
  <si>
    <t>Designation</t>
  </si>
  <si>
    <t>Entitlement Status</t>
  </si>
  <si>
    <t>Gazatted/Non-Gazzated</t>
  </si>
  <si>
    <t>Service Quata</t>
  </si>
  <si>
    <t>Parental Department</t>
  </si>
  <si>
    <t>Current Department</t>
  </si>
  <si>
    <t>Designation Of Appointing Authority</t>
  </si>
  <si>
    <t xml:space="preserve"> Appointing As</t>
  </si>
  <si>
    <t>Current Desination</t>
  </si>
  <si>
    <t>Date Of Present Desination</t>
  </si>
  <si>
    <t>Joining Time (Forenoon/Afternoon)</t>
  </si>
  <si>
    <t>Supperanuation Date</t>
  </si>
  <si>
    <t>Date of Joining Regular Service</t>
  </si>
  <si>
    <t>Date of Joining Present DDO</t>
  </si>
  <si>
    <t>PRAN Type</t>
  </si>
  <si>
    <t>GPF No.</t>
  </si>
  <si>
    <t>State Insurance No.</t>
  </si>
  <si>
    <t>RGHS Card No.</t>
  </si>
  <si>
    <t>Belt No.</t>
  </si>
  <si>
    <t>PLI No.</t>
  </si>
  <si>
    <t>IAS CPnF No.</t>
  </si>
  <si>
    <t>Is Ex-Serviceman</t>
  </si>
  <si>
    <t>Are you getting civil service pension</t>
  </si>
  <si>
    <t>Appointing Latter</t>
  </si>
  <si>
    <t>Joining Latter</t>
  </si>
  <si>
    <t>Confirmation Order</t>
  </si>
  <si>
    <t>izFke fu;qfDr vkns'k</t>
  </si>
  <si>
    <t>LFkkbZdj.k vkns'k</t>
  </si>
  <si>
    <t>izFke dk;Zxzg.k izkFkZuk&amp;i=</t>
  </si>
  <si>
    <t>Address Details</t>
  </si>
  <si>
    <t>Permanent Address</t>
  </si>
  <si>
    <t>State</t>
  </si>
  <si>
    <t>District</t>
  </si>
  <si>
    <t>Area</t>
  </si>
  <si>
    <t>House Number</t>
  </si>
  <si>
    <t>Pincode</t>
  </si>
  <si>
    <t>Assembly</t>
  </si>
  <si>
    <t>Current Address</t>
  </si>
  <si>
    <t>Family Details</t>
  </si>
  <si>
    <t>S.N.</t>
  </si>
  <si>
    <t>Name</t>
  </si>
  <si>
    <t xml:space="preserve">Relationship </t>
  </si>
  <si>
    <t xml:space="preserve">Date of Birth </t>
  </si>
  <si>
    <t xml:space="preserve">Janadhaar Id </t>
  </si>
  <si>
    <t xml:space="preserve">Janadhaar Member Id </t>
  </si>
  <si>
    <t xml:space="preserve">Gender </t>
  </si>
  <si>
    <t>Nominee Details</t>
  </si>
  <si>
    <t xml:space="preserve">Schemes </t>
  </si>
  <si>
    <t xml:space="preserve">Name Of Nominee </t>
  </si>
  <si>
    <t xml:space="preserve">Relation </t>
  </si>
  <si>
    <t xml:space="preserve">Share % </t>
  </si>
  <si>
    <t>Arrears</t>
  </si>
  <si>
    <t>Commutation</t>
  </si>
  <si>
    <t>Gratuity</t>
  </si>
  <si>
    <t>Bank Details</t>
  </si>
  <si>
    <t>Bank Name</t>
  </si>
  <si>
    <t>Branch Name</t>
  </si>
  <si>
    <t>IFSC Code</t>
  </si>
  <si>
    <t>Account Number</t>
  </si>
  <si>
    <t>Pay Entitlement Details</t>
  </si>
  <si>
    <t>Pay Commission</t>
  </si>
  <si>
    <t>Date of Exiting Pay &amp; Grade Pay</t>
  </si>
  <si>
    <t>Pay Scale</t>
  </si>
  <si>
    <t>Date of Present Pay Scale</t>
  </si>
  <si>
    <t>Basic Pay</t>
  </si>
  <si>
    <t>Special Pay</t>
  </si>
  <si>
    <t>NPA</t>
  </si>
  <si>
    <t>Dearness Allowance</t>
  </si>
  <si>
    <t>Treasury Name For Monthly Pension</t>
  </si>
  <si>
    <t>jktLFkku&amp;ljdkj</t>
  </si>
  <si>
    <t>dzekad&amp;                                                                         fnukad&amp;</t>
  </si>
  <si>
    <t>ys[kkdehZ dk izek.k&amp;i=</t>
  </si>
  <si>
    <t>iq=@iq=h@ifRu Jh</t>
  </si>
  <si>
    <t>in</t>
  </si>
  <si>
    <t>inLFkkiu</t>
  </si>
  <si>
    <t>ls fnukad</t>
  </si>
  <si>
    <t>ij</t>
  </si>
  <si>
    <t>o"kZ</t>
  </si>
  <si>
    <t>ekg ,oa</t>
  </si>
  <si>
    <t>fnol gSaA</t>
  </si>
  <si>
    <t>Jh ijekuUn es?koky</t>
  </si>
  <si>
    <t>Jh Hkaoj yky es?koky</t>
  </si>
  <si>
    <t>Jherh jkedU;k ckbZ</t>
  </si>
  <si>
    <t>ofj"B v/;kid</t>
  </si>
  <si>
    <t>Hindu</t>
  </si>
  <si>
    <t>Govt. Sr. Sec. School Gordhanpura, Atru Baran</t>
  </si>
  <si>
    <t>Male</t>
  </si>
  <si>
    <t xml:space="preserve">  tks fd in</t>
  </si>
  <si>
    <t>dks lsokfuo`Rr gks jgs gSa@gks pqds gSa ds lsokfHkys[k ds vk/kkj ij le; le;</t>
  </si>
  <si>
    <t>ij fd;s x;s osru@Lohd`r dh xbZ osru o`f};ka ,oa Lohd`r dh xbZ ,lhih@p;fur osruekuks</t>
  </si>
  <si>
    <t>dh jktLFkku ds fu;eksa@funsZ'kksa ds dze esa tkap dj yh xbZ gSaA rFkk budk vfUre osru #i;s</t>
  </si>
  <si>
    <t>ftl ij isa'ku ifjykHkksa dh x.kuk dh xbZ gS@dh tkuh gSa lgh #i</t>
  </si>
  <si>
    <t xml:space="preserve"> vof/k dk lR;kiu lsok iqfLrdk ls dj fy;k x;k g] ftldh vof/k </t>
  </si>
  <si>
    <t xml:space="preserve">dh dqy vagdkjh lsok </t>
  </si>
  <si>
    <t>v{kjs ¼---------------------------------------------------------½ is&amp;esfVªDl ysoy&amp;</t>
  </si>
  <si>
    <t xml:space="preserve">                   izekf.kr fd;k tkrk gS fd bl dk;kZy; ds v/khu </t>
  </si>
  <si>
    <t>31-03-2020</t>
  </si>
  <si>
    <t xml:space="preserve"> ls fudkyk x;k gSa]</t>
  </si>
  <si>
    <t>dzekad&amp;                                                                   fnukad&amp;</t>
  </si>
  <si>
    <t xml:space="preserve">in &amp; </t>
  </si>
  <si>
    <t>dk;kZy; &amp;</t>
  </si>
  <si>
    <t>G.A. - 62</t>
  </si>
  <si>
    <t>GOVERNMENT OF RAJASTHAN</t>
  </si>
  <si>
    <t>New Form No. G.A. - 35</t>
  </si>
  <si>
    <t>GFAR- 162</t>
  </si>
  <si>
    <t>jktLFkku ljdkj</t>
  </si>
  <si>
    <t>Rule 62</t>
  </si>
  <si>
    <t>Office -</t>
  </si>
  <si>
    <t>-------------------------</t>
  </si>
  <si>
    <t>-----------------------------</t>
  </si>
  <si>
    <r>
      <t xml:space="preserve"> </t>
    </r>
    <r>
      <rPr>
        <b/>
        <sz val="12"/>
        <color theme="1"/>
        <rFont val="DevLys 010"/>
      </rPr>
      <t>dk;kZy;</t>
    </r>
  </si>
  <si>
    <r>
      <t xml:space="preserve"> </t>
    </r>
    <r>
      <rPr>
        <b/>
        <sz val="12"/>
        <color theme="1"/>
        <rFont val="DevLys 010"/>
      </rPr>
      <t>foHkkx</t>
    </r>
  </si>
  <si>
    <t>Book No. -</t>
  </si>
  <si>
    <t>Last Pay Certificate</t>
  </si>
  <si>
    <t>S. No. -</t>
  </si>
  <si>
    <t>------------------</t>
  </si>
  <si>
    <r>
      <t xml:space="preserve"> </t>
    </r>
    <r>
      <rPr>
        <b/>
        <sz val="12"/>
        <color theme="1"/>
        <rFont val="DevLys 010"/>
      </rPr>
      <t>iqLrd la[;k</t>
    </r>
  </si>
  <si>
    <t>xr Hkqxrku izek.k i=</t>
  </si>
  <si>
    <t>Øe la[;k</t>
  </si>
  <si>
    <t>Last Pay Certificate of Shri/Smt./ Ms</t>
  </si>
  <si>
    <t>of the Department</t>
  </si>
  <si>
    <t>xr Hkqxrku izek.k i= Jh@Jherh@lqJh</t>
  </si>
  <si>
    <t>foHkkx</t>
  </si>
  <si>
    <t>of the</t>
  </si>
  <si>
    <t>Proceeding on</t>
  </si>
  <si>
    <t>-----------------------------------------</t>
  </si>
  <si>
    <t>to</t>
  </si>
  <si>
    <r>
      <t xml:space="preserve">  </t>
    </r>
    <r>
      <rPr>
        <b/>
        <sz val="12"/>
        <color theme="1"/>
        <rFont val="DevLys 010"/>
      </rPr>
      <t>tks</t>
    </r>
  </si>
  <si>
    <r>
      <t xml:space="preserve"> </t>
    </r>
    <r>
      <rPr>
        <b/>
        <sz val="12"/>
        <color theme="1"/>
        <rFont val="DevLys 010"/>
      </rPr>
      <t>ls</t>
    </r>
  </si>
  <si>
    <t>He has been paid upto</t>
  </si>
  <si>
    <t>at the following rates :-</t>
  </si>
  <si>
    <t xml:space="preserve"> budks Hkqxrku fnukad</t>
  </si>
  <si>
    <t>rd fuEufyf[kr nj ls fd;k tk pqdk gS %&amp;</t>
  </si>
  <si>
    <r>
      <t xml:space="preserve">Perticulers </t>
    </r>
    <r>
      <rPr>
        <b/>
        <sz val="14"/>
        <color theme="1"/>
        <rFont val="DevLys 010"/>
      </rPr>
      <t xml:space="preserve"> foxr</t>
    </r>
  </si>
  <si>
    <r>
      <t xml:space="preserve">Rates  </t>
    </r>
    <r>
      <rPr>
        <b/>
        <sz val="12"/>
        <color theme="1"/>
        <rFont val="DevLys 010"/>
      </rPr>
      <t>nj</t>
    </r>
  </si>
  <si>
    <t>Gross Salary</t>
  </si>
  <si>
    <t>(i)</t>
  </si>
  <si>
    <r>
      <t xml:space="preserve">Substantive Pay </t>
    </r>
    <r>
      <rPr>
        <sz val="12"/>
        <color theme="1"/>
        <rFont val="DevLys 010"/>
      </rPr>
      <t xml:space="preserve"> </t>
    </r>
    <r>
      <rPr>
        <b/>
        <sz val="12"/>
        <color theme="1"/>
        <rFont val="DevLys 010"/>
      </rPr>
      <t>ewy osru</t>
    </r>
  </si>
  <si>
    <t>dqy osru</t>
  </si>
  <si>
    <t>(ii)</t>
  </si>
  <si>
    <r>
      <t xml:space="preserve">Officiating Pay </t>
    </r>
    <r>
      <rPr>
        <sz val="12"/>
        <color theme="1"/>
        <rFont val="DevLys 010"/>
      </rPr>
      <t xml:space="preserve"> </t>
    </r>
    <r>
      <rPr>
        <b/>
        <sz val="12"/>
        <color theme="1"/>
        <rFont val="DevLys 010"/>
      </rPr>
      <t>LFkkukiUu osru</t>
    </r>
  </si>
  <si>
    <t>(iii)</t>
  </si>
  <si>
    <r>
      <t xml:space="preserve">Special Pay </t>
    </r>
    <r>
      <rPr>
        <sz val="12"/>
        <color theme="1"/>
        <rFont val="DevLys 010"/>
      </rPr>
      <t xml:space="preserve"> </t>
    </r>
    <r>
      <rPr>
        <b/>
        <sz val="12"/>
        <color theme="1"/>
        <rFont val="DevLys 010"/>
      </rPr>
      <t>fo'ks"k osru</t>
    </r>
  </si>
  <si>
    <t>(iv)</t>
  </si>
  <si>
    <t>(a)</t>
  </si>
  <si>
    <t xml:space="preserve">(b) </t>
  </si>
  <si>
    <r>
      <t xml:space="preserve">Horse/Camel </t>
    </r>
    <r>
      <rPr>
        <sz val="12"/>
        <color theme="1"/>
        <rFont val="DevLys 010"/>
      </rPr>
      <t xml:space="preserve"> </t>
    </r>
    <r>
      <rPr>
        <b/>
        <sz val="12"/>
        <color theme="1"/>
        <rFont val="DevLys 010"/>
      </rPr>
      <t>?kksM+k@Å¡V</t>
    </r>
  </si>
  <si>
    <t xml:space="preserve">(c) </t>
  </si>
  <si>
    <r>
      <t xml:space="preserve">Conveyance </t>
    </r>
    <r>
      <rPr>
        <sz val="12"/>
        <color theme="1"/>
        <rFont val="DevLys 010"/>
      </rPr>
      <t xml:space="preserve"> </t>
    </r>
    <r>
      <rPr>
        <b/>
        <sz val="12"/>
        <color theme="1"/>
        <rFont val="DevLys 010"/>
      </rPr>
      <t>lokjh</t>
    </r>
  </si>
  <si>
    <t>(d)</t>
  </si>
  <si>
    <r>
      <t xml:space="preserve">Others </t>
    </r>
    <r>
      <rPr>
        <sz val="12"/>
        <color theme="1"/>
        <rFont val="DevLys 010"/>
      </rPr>
      <t xml:space="preserve"> </t>
    </r>
    <r>
      <rPr>
        <b/>
        <sz val="12"/>
        <color theme="1"/>
        <rFont val="DevLys 010"/>
      </rPr>
      <t>vU;</t>
    </r>
  </si>
  <si>
    <r>
      <t xml:space="preserve">Deductions </t>
    </r>
    <r>
      <rPr>
        <b/>
        <sz val="14"/>
        <color theme="1"/>
        <rFont val="DevLys 010"/>
      </rPr>
      <t xml:space="preserve"> dVkSfr;k¡</t>
    </r>
  </si>
  <si>
    <t>He made over charge of the office of</t>
  </si>
  <si>
    <t>-----------------------------------</t>
  </si>
  <si>
    <t xml:space="preserve"> on the B.N. / A.N. of </t>
  </si>
  <si>
    <r>
      <t xml:space="preserve">Recoveries are to be made from the pay of government Servent as details on </t>
    </r>
    <r>
      <rPr>
        <b/>
        <sz val="12"/>
        <color theme="1"/>
        <rFont val="Calibri"/>
        <family val="2"/>
        <scheme val="minor"/>
      </rPr>
      <t>Reverse.</t>
    </r>
  </si>
  <si>
    <t xml:space="preserve">fiNys i`"B ij fy[ks vuqlkj deZpkjh ls olwfy;k¡ djuh gSA </t>
  </si>
  <si>
    <r>
      <t xml:space="preserve">He has been paid leave salary as detailed below. </t>
    </r>
    <r>
      <rPr>
        <b/>
        <sz val="12"/>
        <color theme="1"/>
        <rFont val="DevLys 010"/>
      </rPr>
      <t>budks fuEufyf[kr vodk'k osru ns fn;k gSA</t>
    </r>
  </si>
  <si>
    <r>
      <t xml:space="preserve">Deductions have been made as noted on the </t>
    </r>
    <r>
      <rPr>
        <b/>
        <sz val="12"/>
        <color theme="1"/>
        <rFont val="Calibri"/>
        <family val="2"/>
        <scheme val="minor"/>
      </rPr>
      <t>reverse</t>
    </r>
    <r>
      <rPr>
        <sz val="12"/>
        <color theme="1"/>
        <rFont val="Calibri"/>
        <family val="2"/>
        <scheme val="minor"/>
      </rPr>
      <t xml:space="preserve">. </t>
    </r>
    <r>
      <rPr>
        <b/>
        <sz val="12"/>
        <color theme="1"/>
        <rFont val="DevLys 010"/>
      </rPr>
      <t>fiNys i`"B ij fy[kh dVkSfr;k¡ dj yh xbZ gSA</t>
    </r>
  </si>
  <si>
    <r>
      <rPr>
        <sz val="12"/>
        <color theme="1"/>
        <rFont val="Calibri"/>
        <family val="2"/>
        <scheme val="minor"/>
      </rPr>
      <t xml:space="preserve">Period </t>
    </r>
    <r>
      <rPr>
        <b/>
        <sz val="12"/>
        <color theme="1"/>
        <rFont val="Calibri"/>
        <family val="2"/>
        <scheme val="minor"/>
      </rPr>
      <t xml:space="preserve"> </t>
    </r>
    <r>
      <rPr>
        <b/>
        <sz val="12"/>
        <color theme="1"/>
        <rFont val="DevLys 010"/>
      </rPr>
      <t>vof/k</t>
    </r>
  </si>
  <si>
    <r>
      <rPr>
        <sz val="12"/>
        <color theme="1"/>
        <rFont val="Calibri"/>
        <family val="2"/>
        <scheme val="minor"/>
      </rPr>
      <t>Rate</t>
    </r>
    <r>
      <rPr>
        <b/>
        <sz val="12"/>
        <color theme="1"/>
        <rFont val="Calibri"/>
        <family val="2"/>
        <scheme val="minor"/>
      </rPr>
      <t xml:space="preserve"> </t>
    </r>
    <r>
      <rPr>
        <b/>
        <sz val="12"/>
        <color theme="1"/>
        <rFont val="DevLys 010"/>
      </rPr>
      <t>nj</t>
    </r>
  </si>
  <si>
    <r>
      <t xml:space="preserve">Amount  </t>
    </r>
    <r>
      <rPr>
        <b/>
        <sz val="12"/>
        <color theme="1"/>
        <rFont val="DevLys 010"/>
      </rPr>
      <t>jde</t>
    </r>
    <r>
      <rPr>
        <sz val="12"/>
        <color theme="1"/>
        <rFont val="Calibri"/>
        <family val="2"/>
        <scheme val="minor"/>
      </rPr>
      <t xml:space="preserve"> </t>
    </r>
  </si>
  <si>
    <t>From</t>
  </si>
  <si>
    <t>---------------------------------</t>
  </si>
  <si>
    <t>-----------------------</t>
  </si>
  <si>
    <t>at Rs.</t>
  </si>
  <si>
    <t>------------------------------</t>
  </si>
  <si>
    <t>a month</t>
  </si>
  <si>
    <t>fnukad ls</t>
  </si>
  <si>
    <t>fnukad rd</t>
  </si>
  <si>
    <t>nj :-</t>
  </si>
  <si>
    <t>ekgokj</t>
  </si>
  <si>
    <t>"</t>
  </si>
  <si>
    <r>
      <t xml:space="preserve">He is entitled to draw the folowwing amount. </t>
    </r>
    <r>
      <rPr>
        <b/>
        <sz val="12"/>
        <color theme="1"/>
        <rFont val="DevLys 010"/>
      </rPr>
      <t>;g fuEufyf[kr jde ysus ds gdnkj gSA</t>
    </r>
  </si>
  <si>
    <t>He is entitled to joining time for</t>
  </si>
  <si>
    <t xml:space="preserve">  days.</t>
  </si>
  <si>
    <t>budks nwljh txg dk;ZHkkj laHkkyus ds fy;s</t>
  </si>
  <si>
    <t>fnu rd dk le;  fey ldrk gSA</t>
  </si>
  <si>
    <t>He finances the insurance policies detailed below from the provident fund.</t>
  </si>
  <si>
    <t>budkh fuEufyf[kr ikWfyfl;ksa dk Hkqxrku izksfoMsUV Q.M ls fd;k tkrk gSA</t>
  </si>
  <si>
    <t>Name of Insurance Company
or State Insurance Department</t>
  </si>
  <si>
    <t>Number of
Policy</t>
  </si>
  <si>
    <t>Amount of 
Premium</t>
  </si>
  <si>
    <t>Due date for the
Payment of Premium</t>
  </si>
  <si>
    <t>chek dk uke ;k jktdh; chek foHkkx</t>
  </si>
  <si>
    <t>ikWfylh uEcj</t>
  </si>
  <si>
    <t>fd'r dh jkf'k</t>
  </si>
  <si>
    <t>fd'r Hkqxrku dk fnukad</t>
  </si>
  <si>
    <t>General Provident fund / E.Cpen.F.</t>
  </si>
  <si>
    <t>State Insurance</t>
  </si>
  <si>
    <t>R.P.M.F.</t>
  </si>
  <si>
    <t>Life Insurance</t>
  </si>
  <si>
    <r>
      <t xml:space="preserve">The details of Income Tax recovered from him up to date from the bigining of the current year are noted on the </t>
    </r>
    <r>
      <rPr>
        <b/>
        <sz val="12"/>
        <color theme="1"/>
        <rFont val="Calibri"/>
        <family val="2"/>
        <scheme val="minor"/>
      </rPr>
      <t>Reverse.</t>
    </r>
  </si>
  <si>
    <t>vk;dj dh foxr] tks pkyw o"kZ esa vkt rd olwy gqvk gS fiNys i`"B ij fyf[kr gSA</t>
  </si>
  <si>
    <t>Signature</t>
  </si>
  <si>
    <t>Date</t>
  </si>
  <si>
    <t>----------------</t>
  </si>
  <si>
    <t>gLrk{kj</t>
  </si>
  <si>
    <t xml:space="preserve">fnukad </t>
  </si>
  <si>
    <t>LAST PAY CERTIFICATE</t>
  </si>
  <si>
    <t>Reverse</t>
  </si>
  <si>
    <r>
      <rPr>
        <b/>
        <i/>
        <sz val="12"/>
        <color theme="1"/>
        <rFont val="Calibri"/>
        <family val="2"/>
        <scheme val="minor"/>
      </rPr>
      <t>Details of Recoveries (Part- 4)</t>
    </r>
    <r>
      <rPr>
        <b/>
        <sz val="12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 xml:space="preserve">    </t>
    </r>
    <r>
      <rPr>
        <b/>
        <sz val="14"/>
        <color theme="1"/>
        <rFont val="DevLys 010"/>
      </rPr>
      <t>olwfy;ksa dh foxr</t>
    </r>
  </si>
  <si>
    <t>Nature of Recovery</t>
  </si>
  <si>
    <t>Total Amount
Recoverable</t>
  </si>
  <si>
    <t>No. of 
Installments</t>
  </si>
  <si>
    <t>Amount already 
Recovered</t>
  </si>
  <si>
    <t>Balance
Recoverable</t>
  </si>
  <si>
    <t>olwyh dh foxr</t>
  </si>
  <si>
    <t>olwyh ;ksX; dqy jde</t>
  </si>
  <si>
    <t>fd'rksa dh 
la[;k</t>
  </si>
  <si>
    <t>olwy dh 
xbZ jde</t>
  </si>
  <si>
    <t>'ks"k olwyh 
;ksX; jde</t>
  </si>
  <si>
    <r>
      <rPr>
        <b/>
        <i/>
        <sz val="12"/>
        <color theme="1"/>
        <rFont val="Calibri"/>
        <family val="2"/>
        <scheme val="minor"/>
      </rPr>
      <t>Deductions made from Leave Salary (Part- 5)</t>
    </r>
    <r>
      <rPr>
        <b/>
        <sz val="12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 xml:space="preserve">    </t>
    </r>
    <r>
      <rPr>
        <b/>
        <sz val="14"/>
        <color theme="1"/>
        <rFont val="DevLys 010"/>
      </rPr>
      <t>vodk'k osru ls dh xbZ dVkSfr;ksa dh foxr</t>
    </r>
  </si>
  <si>
    <t>an account of</t>
  </si>
  <si>
    <t>Rs.</t>
  </si>
  <si>
    <t>ckcr</t>
  </si>
  <si>
    <t>:-</t>
  </si>
  <si>
    <r>
      <rPr>
        <b/>
        <i/>
        <sz val="14"/>
        <color theme="1"/>
        <rFont val="Calibri"/>
        <family val="2"/>
        <scheme val="minor"/>
      </rPr>
      <t>Income Tax Deductions (Part- 6)</t>
    </r>
    <r>
      <rPr>
        <b/>
        <sz val="14"/>
        <color theme="1"/>
        <rFont val="Calibri"/>
        <family val="2"/>
        <scheme val="minor"/>
      </rPr>
      <t xml:space="preserve"> </t>
    </r>
    <r>
      <rPr>
        <sz val="16"/>
        <color theme="1"/>
        <rFont val="Calibri"/>
        <family val="2"/>
        <scheme val="minor"/>
      </rPr>
      <t xml:space="preserve">    </t>
    </r>
    <r>
      <rPr>
        <b/>
        <sz val="16"/>
        <color theme="1"/>
        <rFont val="DevLys 010"/>
      </rPr>
      <t>vk;dj dVkSfr;k¡ dh foxr</t>
    </r>
  </si>
  <si>
    <t>Name of Month</t>
  </si>
  <si>
    <t>Pay</t>
  </si>
  <si>
    <t>Gratuity 
Fees etc.</t>
  </si>
  <si>
    <t>Fund and 
other Deductions</t>
  </si>
  <si>
    <t>Insurance
Premium</t>
  </si>
  <si>
    <t>Amount of Income Tax Recovered</t>
  </si>
  <si>
    <t>Remarks</t>
  </si>
  <si>
    <t>uke eghuk</t>
  </si>
  <si>
    <t>osru</t>
  </si>
  <si>
    <t>vkuqrksf"kd
Qhl vkfn</t>
  </si>
  <si>
    <t>Q.M o 
vU; dVkSfr;k¡</t>
  </si>
  <si>
    <t>chek
fd'r</t>
  </si>
  <si>
    <t>vk;dj jde tks
olwy dh xbZ</t>
  </si>
  <si>
    <t>fo'ks"k fooj.k</t>
  </si>
  <si>
    <t>April</t>
  </si>
  <si>
    <t>20----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</si>
  <si>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</si>
  <si>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</si>
  <si>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</si>
  <si>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</si>
  <si>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</si>
  <si>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</si>
  <si>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</si>
  <si>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</si>
  <si>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</si>
  <si>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</si>
  <si>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</si>
  <si>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Signature of DDO</t>
  </si>
  <si>
    <t>(with Seal)</t>
  </si>
  <si>
    <t>Education</t>
  </si>
  <si>
    <t>Parmanand Meghwal</t>
  </si>
  <si>
    <t>Bhanwar Lal Meghwal</t>
  </si>
  <si>
    <t>vf/kokf"kZdh vk;q iw.kZ gksus</t>
  </si>
  <si>
    <t>Retirement</t>
  </si>
  <si>
    <t>fnukad</t>
  </si>
  <si>
    <t>lsokfuo`fRr dks tk jgs gSa</t>
  </si>
  <si>
    <r>
      <t xml:space="preserve">Allowance  </t>
    </r>
    <r>
      <rPr>
        <sz val="12"/>
        <color theme="1"/>
        <rFont val="DevLys 010"/>
      </rPr>
      <t xml:space="preserve"> </t>
    </r>
    <r>
      <rPr>
        <b/>
        <sz val="12"/>
        <color theme="1"/>
        <rFont val="DevLys 010"/>
      </rPr>
      <t xml:space="preserve">HkÙks  ¼eg¡xkbZ HkÙkk½  </t>
    </r>
    <r>
      <rPr>
        <sz val="12"/>
        <color theme="1"/>
        <rFont val="Calibri"/>
        <family val="2"/>
        <scheme val="minor"/>
      </rPr>
      <t>@50%</t>
    </r>
    <r>
      <rPr>
        <b/>
        <sz val="12"/>
        <color theme="1"/>
        <rFont val="Calibri"/>
        <family val="2"/>
        <scheme val="minor"/>
      </rPr>
      <t xml:space="preserve">        %</t>
    </r>
  </si>
  <si>
    <t>mUgksaus</t>
  </si>
  <si>
    <t xml:space="preserve">foHkkx dk dk;ZHkkj fnukad </t>
  </si>
  <si>
    <t xml:space="preserve">dh e/;kà ds igys@ihNs lkSai fn;k gSA </t>
  </si>
  <si>
    <t>izi= &amp; 27 ^^ d ^^ ¼ nsf[k, fu;e 79 ¼3½ ½</t>
  </si>
  <si>
    <t>¼ nks izfr;ksa esa ½</t>
  </si>
  <si>
    <t>lsokesa ]</t>
  </si>
  <si>
    <t>¼ dk;kZy; v/;{k ½</t>
  </si>
  <si>
    <t xml:space="preserve">fo"k; %&amp; ljdkjh vkokl lqfo/kk dk vf/kHkksx ugha djus dk izek.k i= </t>
  </si>
  <si>
    <t>egksn; ]</t>
  </si>
  <si>
    <t xml:space="preserve">eS </t>
  </si>
  <si>
    <t xml:space="preserve">izekf.kr djrk gqWa fd eSa ljdkjh vkokl lqfo/kk dk vf/kHkksx ugh dj jgk gqWa ,oa eSus yksd fuekZ.k </t>
  </si>
  <si>
    <t>foHkkx ds LVksj ls QuhpZj vkfn tSls dksbZ oLrq fdjk;s ij ugh yh gS A</t>
  </si>
  <si>
    <t xml:space="preserve">eaS ;g vkSj /kks"k.kk djrk gwWa fd ;fn bl rkjh[k ds ckn fdlh ljdkjh vkokl lqfo/kk dk esjs </t>
  </si>
  <si>
    <t xml:space="preserve">}kjk vf/kHkksx fd;k x;k rks mlds lEcU/k es fdjk;s dh olwyh ds fy, vkidks lwfpr dj nwWaxk A </t>
  </si>
  <si>
    <t>Hkonh;</t>
  </si>
  <si>
    <t>izekf.kr</t>
  </si>
  <si>
    <t>dk;kZy; v/;{k</t>
  </si>
  <si>
    <t>e; eksgj</t>
  </si>
  <si>
    <t>ljdkjh deZpkjh }kjk dksbZ ljdkjh vkokl lqfo/kk ugha ysus ij</t>
  </si>
  <si>
    <t>izek.k&amp;i= dk izi=</t>
  </si>
  <si>
    <t>iz/kkukpk;Z</t>
  </si>
  <si>
    <t>tks vkids</t>
  </si>
  <si>
    <t xml:space="preserve"> foHkkx esa </t>
  </si>
  <si>
    <t xml:space="preserve">ds in ij dk;Z dj jgk gwWa ,rn ~}kjk </t>
  </si>
  <si>
    <t>ljdkjh deZpkj dk uke o in</t>
  </si>
  <si>
    <t>fnukad &amp;</t>
  </si>
  <si>
    <t>vf/kokf"kZdh vk;q iw.kZ gksus ij ns; lEHkkfor ifjykHk jkf'k;ka</t>
  </si>
  <si>
    <t>P.L.</t>
  </si>
  <si>
    <t>Total</t>
  </si>
  <si>
    <t>SERVICE DETAILS</t>
  </si>
  <si>
    <t>BASIC PAY</t>
  </si>
  <si>
    <t>RETIREMENT DATE</t>
  </si>
  <si>
    <t>FIRST JOINING DATE</t>
  </si>
  <si>
    <t>SERVICE TIME</t>
  </si>
  <si>
    <t>D.A. RATE</t>
  </si>
  <si>
    <t>कुल छः माही</t>
  </si>
  <si>
    <t>RETIREMENT TYPE</t>
  </si>
  <si>
    <t>DEATH</t>
  </si>
  <si>
    <t>GRATUITY</t>
  </si>
  <si>
    <t>SUPPER</t>
  </si>
  <si>
    <t>Age Next Birthday</t>
  </si>
  <si>
    <t>Monthly Pension</t>
  </si>
  <si>
    <t>SUPPERANNUATION</t>
  </si>
  <si>
    <t>service time</t>
  </si>
  <si>
    <t xml:space="preserve">Six Month </t>
  </si>
  <si>
    <t>Next Birth Age</t>
  </si>
  <si>
    <t>Fector</t>
  </si>
  <si>
    <t>Commutaed Pension</t>
  </si>
  <si>
    <t>Commuted Pension</t>
  </si>
  <si>
    <t>Pension Monthly</t>
  </si>
  <si>
    <t>Pension Monthly Death</t>
  </si>
  <si>
    <t>Net Pension</t>
  </si>
  <si>
    <t>EMI Commuted</t>
  </si>
  <si>
    <t>P.L. Encash.</t>
  </si>
  <si>
    <t>Ram Kanya Bai</t>
  </si>
  <si>
    <t>PERSONAL DETAILS</t>
  </si>
  <si>
    <t>EMPLOYEE ID</t>
  </si>
  <si>
    <t>JANADHAR NUMBER</t>
  </si>
  <si>
    <t>MARITAL STATUS</t>
  </si>
  <si>
    <t>SPOUSE NAME</t>
  </si>
  <si>
    <t>ADHAR NUMBER</t>
  </si>
  <si>
    <t>SR TEACHER</t>
  </si>
  <si>
    <t>PAN NUMBER</t>
  </si>
  <si>
    <t>DISABILITY</t>
  </si>
  <si>
    <t>NO</t>
  </si>
  <si>
    <t>RJBR200804012345</t>
  </si>
  <si>
    <t>MARRIED</t>
  </si>
  <si>
    <t>MANJU KUMARI</t>
  </si>
  <si>
    <t>ASPPM6311X</t>
  </si>
  <si>
    <t>SERIVICE STATUS</t>
  </si>
  <si>
    <t>SUB SERVICE STATUS</t>
  </si>
  <si>
    <t>EMPLOYEE TYPE</t>
  </si>
  <si>
    <t>SERVICE CATEGORY</t>
  </si>
  <si>
    <t>SUB SERVICE CATEGORY</t>
  </si>
  <si>
    <t>ENTITLEMENT STATUS</t>
  </si>
  <si>
    <t>GAZZATED/NON GAZZ.</t>
  </si>
  <si>
    <t>SERVICE QUATA</t>
  </si>
  <si>
    <t>PARENTAL DEPARTMENT</t>
  </si>
  <si>
    <t>DESIGNATION OF APPOINTING AUTHORITY</t>
  </si>
  <si>
    <t>CURRENT DEPARTMENT</t>
  </si>
  <si>
    <t>CURRENT DESIGNATION</t>
  </si>
  <si>
    <t>APPOINTING AS</t>
  </si>
  <si>
    <t>JOINING DATE</t>
  </si>
  <si>
    <t>JOINING TIME</t>
  </si>
  <si>
    <t>FORENOON</t>
  </si>
  <si>
    <t>DATE OF JOINING REGULAR SERVICE</t>
  </si>
  <si>
    <t>DATE OF JOINING PRESENT DDO</t>
  </si>
  <si>
    <t>GPF NUMBER</t>
  </si>
  <si>
    <t>STATE INSURANCE NUMBER</t>
  </si>
  <si>
    <t>RGHS CARD NO.</t>
  </si>
  <si>
    <t>BELT NO.</t>
  </si>
  <si>
    <t xml:space="preserve">EX SERVICE </t>
  </si>
  <si>
    <t>ARE YOU GETTING CIVIL SERVICE PENSION</t>
  </si>
  <si>
    <t>Ad Hoc</t>
  </si>
  <si>
    <t>contract</t>
  </si>
  <si>
    <t>Guest Faculty</t>
  </si>
  <si>
    <t>Re-Employeed</t>
  </si>
  <si>
    <t>Regular</t>
  </si>
  <si>
    <t>Urgent Temporary Basic</t>
  </si>
  <si>
    <t>Temporary</t>
  </si>
  <si>
    <t>Contractual</t>
  </si>
  <si>
    <t>As Per Dop Circular</t>
  </si>
  <si>
    <t>Pay Pension</t>
  </si>
  <si>
    <t>Permanent</t>
  </si>
  <si>
    <t>Probationer</t>
  </si>
  <si>
    <t>Probationer Temporary</t>
  </si>
  <si>
    <t>APO</t>
  </si>
  <si>
    <t>Active</t>
  </si>
  <si>
    <t>Death</t>
  </si>
  <si>
    <t>Deputation</t>
  </si>
  <si>
    <t>Extension</t>
  </si>
  <si>
    <t>Removal</t>
  </si>
  <si>
    <t>rajasthan judicial services</t>
  </si>
  <si>
    <t>Reverse Deputation</t>
  </si>
  <si>
    <t>State Service</t>
  </si>
  <si>
    <t>Subordinate</t>
  </si>
  <si>
    <t>Work Charge</t>
  </si>
  <si>
    <t>Retired</t>
  </si>
  <si>
    <t>VRS</t>
  </si>
  <si>
    <t>Suspended</t>
  </si>
  <si>
    <t>Before 01.01.2004</t>
  </si>
  <si>
    <t>On Or 01.04.2022 - OPS</t>
  </si>
  <si>
    <t>From 01.01.2004 to 31.03.2022 - OPS</t>
  </si>
  <si>
    <t>NA</t>
  </si>
  <si>
    <t xml:space="preserve">Compensatary </t>
  </si>
  <si>
    <t>Player</t>
  </si>
  <si>
    <t>Divorced</t>
  </si>
  <si>
    <t>Widow</t>
  </si>
  <si>
    <t>Physical Hand.</t>
  </si>
  <si>
    <t>Ex-Serviceman</t>
  </si>
  <si>
    <t>Gazzated</t>
  </si>
  <si>
    <t>Non-Gazzated</t>
  </si>
  <si>
    <t>Senior Teacher</t>
  </si>
  <si>
    <t>All India Service</t>
  </si>
  <si>
    <t>Central Govt Service</t>
  </si>
  <si>
    <t>Ministrial</t>
  </si>
  <si>
    <t>Nominated</t>
  </si>
  <si>
    <t>Work Charged</t>
  </si>
  <si>
    <t>Rajasthan Judicial Service</t>
  </si>
  <si>
    <t>Rajasthan Edu Service</t>
  </si>
  <si>
    <t>Education Department</t>
  </si>
  <si>
    <t>Secondary Education Department</t>
  </si>
  <si>
    <t>District Education Officer</t>
  </si>
  <si>
    <t>Teacher Grade III</t>
  </si>
  <si>
    <t>No</t>
  </si>
  <si>
    <t>XXXXXX</t>
  </si>
  <si>
    <t>PRESENT DESIG DATE</t>
  </si>
  <si>
    <t>First Joining Date</t>
  </si>
  <si>
    <t>PRAN NO.</t>
  </si>
  <si>
    <t>PPO NO./PENSION AMOUNT</t>
  </si>
  <si>
    <t>ADDRESS DETAILS</t>
  </si>
  <si>
    <t>STATE</t>
  </si>
  <si>
    <t>DISTRICT</t>
  </si>
  <si>
    <t>HOUSE NO.</t>
  </si>
  <si>
    <t>AREA</t>
  </si>
  <si>
    <t>PINCODE</t>
  </si>
  <si>
    <t>ASSEMBLY</t>
  </si>
  <si>
    <t>FAMILY DETAILS</t>
  </si>
  <si>
    <t>NAME</t>
  </si>
  <si>
    <t>RELATIONSHIP</t>
  </si>
  <si>
    <t>MEMBER ID</t>
  </si>
  <si>
    <t>GENDER</t>
  </si>
  <si>
    <t>MALE</t>
  </si>
  <si>
    <t>NOMINEE DETAILS</t>
  </si>
  <si>
    <t>SCHEME</t>
  </si>
  <si>
    <t>NAME OF NOMINEE</t>
  </si>
  <si>
    <t>RELATION</t>
  </si>
  <si>
    <t>SHARE</t>
  </si>
  <si>
    <t>ARYAN MEGHWAL</t>
  </si>
  <si>
    <t>MIHIKA MEGHWAL</t>
  </si>
  <si>
    <t>WIFE</t>
  </si>
  <si>
    <t>SON</t>
  </si>
  <si>
    <t>DAUGHTER</t>
  </si>
  <si>
    <t>FEMALE</t>
  </si>
  <si>
    <t>RAJASTHAN</t>
  </si>
  <si>
    <t>BARAN</t>
  </si>
  <si>
    <t>BARAN-ATRU</t>
  </si>
  <si>
    <t>KAWAI SALPURA TEHSIL ATRU</t>
  </si>
  <si>
    <t>PAY DETAILS</t>
  </si>
  <si>
    <t>PAY COMMISSION</t>
  </si>
  <si>
    <t>DATE OF EXITING PAY</t>
  </si>
  <si>
    <t>BANK DETAILS</t>
  </si>
  <si>
    <t>BANK NAME</t>
  </si>
  <si>
    <t>BRANCH NAME</t>
  </si>
  <si>
    <t>IFSC CODE</t>
  </si>
  <si>
    <t>ACCOUNT NUMBER</t>
  </si>
  <si>
    <t>STATE BANK OF INDIA</t>
  </si>
  <si>
    <t>KAWAI</t>
  </si>
  <si>
    <t>SBIN0032012</t>
  </si>
  <si>
    <t>611XXXXX773</t>
  </si>
  <si>
    <t>PAY SCALE</t>
  </si>
  <si>
    <t>DATE OF PRESENT PAY</t>
  </si>
  <si>
    <t>TREASURY NAME</t>
  </si>
  <si>
    <t xml:space="preserve">7TH PAY </t>
  </si>
  <si>
    <t>SPEICAL PAY</t>
  </si>
  <si>
    <t>L1 (17700-56200)</t>
  </si>
  <si>
    <t>L2 (17900-56800)</t>
  </si>
  <si>
    <t>L3 (18200-57900)</t>
  </si>
  <si>
    <t>L4 (19200-60800)</t>
  </si>
  <si>
    <t>L5 (20800-65900)</t>
  </si>
  <si>
    <t>L6 (21500-68000)</t>
  </si>
  <si>
    <t>L7 (22400-71200)</t>
  </si>
  <si>
    <t>L8 (26300-83500)</t>
  </si>
  <si>
    <t>L9 (28700-91300)</t>
  </si>
  <si>
    <t>L10 (33800-106700)</t>
  </si>
  <si>
    <t>L11 (37800-119700)</t>
  </si>
  <si>
    <t>L12 (44300-140100)</t>
  </si>
  <si>
    <t>L13 (53100-167800)</t>
  </si>
  <si>
    <t>L14 (56100-177500)</t>
  </si>
  <si>
    <t>L15 (60700-192000)</t>
  </si>
  <si>
    <t>L16 (67300-195000)</t>
  </si>
  <si>
    <t>L17 (71000-199500)</t>
  </si>
  <si>
    <t>L18 (75300-199500)</t>
  </si>
  <si>
    <t>L19 (79900-199500)</t>
  </si>
  <si>
    <t>L20 (88900-203500)</t>
  </si>
  <si>
    <t>L21 (123100-203500)</t>
  </si>
  <si>
    <t>L22 (129700-208100)</t>
  </si>
  <si>
    <t>L23 (145800-214100)</t>
  </si>
  <si>
    <t>L24 (148800-218600)</t>
  </si>
  <si>
    <t>L-1</t>
  </si>
  <si>
    <t>L-2</t>
  </si>
  <si>
    <t>L-3</t>
  </si>
  <si>
    <t>L-4</t>
  </si>
  <si>
    <t>L-5</t>
  </si>
  <si>
    <t>L-6</t>
  </si>
  <si>
    <t>L-7</t>
  </si>
  <si>
    <t>L-8</t>
  </si>
  <si>
    <t>L-9</t>
  </si>
  <si>
    <t>L-10</t>
  </si>
  <si>
    <t>L-11</t>
  </si>
  <si>
    <t>L-12</t>
  </si>
  <si>
    <t>L-13</t>
  </si>
  <si>
    <t>L-14</t>
  </si>
  <si>
    <t>L-15</t>
  </si>
  <si>
    <t>L-16</t>
  </si>
  <si>
    <t>L-17</t>
  </si>
  <si>
    <t>L-18</t>
  </si>
  <si>
    <t>L-19</t>
  </si>
  <si>
    <t>L-20</t>
  </si>
  <si>
    <t>L-21</t>
  </si>
  <si>
    <t>L-22</t>
  </si>
  <si>
    <t>L-23</t>
  </si>
  <si>
    <t>L-24</t>
  </si>
  <si>
    <t>FOR IFMS 3.0</t>
  </si>
  <si>
    <t>ysoy&amp;1</t>
  </si>
  <si>
    <t>ysoy&amp;2</t>
  </si>
  <si>
    <t>ysoy&amp;3</t>
  </si>
  <si>
    <t>ysoy&amp;4</t>
  </si>
  <si>
    <t>ysoy&amp;5</t>
  </si>
  <si>
    <t>ysoy&amp;6</t>
  </si>
  <si>
    <t>ysoy&amp;7</t>
  </si>
  <si>
    <t>ysoy&amp;8</t>
  </si>
  <si>
    <t>ysoy&amp;9</t>
  </si>
  <si>
    <t>ysoy&amp;10</t>
  </si>
  <si>
    <t>ysoy&amp;11</t>
  </si>
  <si>
    <t>ysoy&amp;12</t>
  </si>
  <si>
    <t>ysoy&amp;13</t>
  </si>
  <si>
    <t>ysoy&amp;14</t>
  </si>
  <si>
    <t>ysoy&amp;15</t>
  </si>
  <si>
    <t>ysoy&amp;16</t>
  </si>
  <si>
    <t>ysoy&amp;17</t>
  </si>
  <si>
    <t>ysoy&amp;18</t>
  </si>
  <si>
    <t>ysoy&amp;19</t>
  </si>
  <si>
    <t>ysoy&amp;20</t>
  </si>
  <si>
    <t>ysoy&amp;21</t>
  </si>
  <si>
    <t>ysoy&amp;22</t>
  </si>
  <si>
    <t>ysoy&amp;23</t>
  </si>
  <si>
    <t>ysoy&amp;24</t>
  </si>
  <si>
    <t>lsokfuo`fRr frfFk blh dze esa Mkysa</t>
  </si>
  <si>
    <t>31-03-2023</t>
  </si>
  <si>
    <t>izi= &amp; 28 ^^ d ^^ ¼ nsf[k, fu;e 94&amp;izfdz;k ½</t>
  </si>
  <si>
    <t>tgka ljdkjh deZpkjh us dksbZ nh?kZdkfyd vfxze ugha fy;k gks mlds }kjk izek.k&amp;i= dk izi=</t>
  </si>
  <si>
    <t>fo"k; %&amp; dksbZ nh?kZ vfxze ugha ysus dk izek.k&amp;i=</t>
  </si>
  <si>
    <t>dk;kZy; esa</t>
  </si>
  <si>
    <t>izekf.kr djrk gqWa fd eSaus ljdkj ls viuh iw.kZ lsok vof/k esa fdlh izdkj dk dksbZ nh?kZdkfyd vfxze</t>
  </si>
  <si>
    <t>la[;k&amp;</t>
  </si>
  <si>
    <t>fnukad&amp;</t>
  </si>
  <si>
    <t>;g izekf.kr fd;k tkrk gS fd mDr ?kks"k.kk dh lsok iqfLrdk] osru fcyksa dh dk;kZy; izfr;ksa</t>
  </si>
  <si>
    <t>,oa ftl dk;kZYk; izfr;ksa ,oa ftl dk;kZy; ls og bl dk;kZy; esa LFkkukUrfjr gvk gSa] mlds }kjk</t>
  </si>
  <si>
    <t>tkjh fd;s vfUre izek.k&amp;i= ,oa dk;kZy; esa miyC/k vU; fjdkWMZ ds vk/kkj ij tkat yh gS rFkk mls</t>
  </si>
  <si>
    <t>lgh ik;k gSaA</t>
  </si>
  <si>
    <t>in &amp;</t>
  </si>
  <si>
    <t>eqgj&amp;</t>
  </si>
  <si>
    <t>vFkkZr~] Hkou fuekZ.k vfxze] Hkou ejEer vfxze] okgu vfxze vkfn ugha fy;k gSaaA</t>
  </si>
  <si>
    <t>e`R;q gksus ij</t>
  </si>
  <si>
    <t>LoSfPNd lsokfuo`fRr ij</t>
  </si>
  <si>
    <t>izi= &amp; 28 ¼nsf[k, fu;e 94&amp; izfØ;k½ nh?kZdkfyd vfxzeksa ds fy, ^^dksbZ cdk;k ugha izek.k&amp;i=^^ tkjh djus ds fy;s dks"kkxkj vf/kdkjh dks vkosnu&amp;i= dk izi=</t>
  </si>
  <si>
    <t>lsokesa]</t>
  </si>
  <si>
    <t>¼dk;kZy; v/;{k ds ekQZr½</t>
  </si>
  <si>
    <t>fo"k;%&amp;  nh?kZdkfyd vfxzeksa ¼,y-Vh-,-½ ij ^^dksbZ cdk;k ugha izek.k&amp;i=^^ tkjh djuk</t>
  </si>
  <si>
    <t>egksn;]</t>
  </si>
  <si>
    <t>eq&gt;s</t>
  </si>
  <si>
    <t>tks</t>
  </si>
  <si>
    <t xml:space="preserve">ds dk;kZy; es </t>
  </si>
  <si>
    <t>fuEufyf[kr nh?kZdkfyd vfxze vFkkZr~ Hkou fuekZ.k vfxze] Hkou ejEer ,oa okgu vfxze lEiw.kZ lsok vof/k es Lohdkj fd;k x;k Fkk] ftldk C;kSjk uhps izR;sd ds lkeus fn;k x;k gSa%&amp;</t>
  </si>
  <si>
    <t>vfxze dk izdkj</t>
  </si>
  <si>
    <t>dks"kky; dk uke</t>
  </si>
  <si>
    <t>fcy la- ,oa fnukad udn Hkqxrku dh fnukad</t>
  </si>
  <si>
    <t>Lohd`r jkf'k</t>
  </si>
  <si>
    <t>nh?kZdkfyd vfxze ys[kk la-</t>
  </si>
  <si>
    <t>vc rd Hkqxrku dh xbZ jkf'k</t>
  </si>
  <si>
    <t>cdk;k jkf'k ;fn dksbZ gks</t>
  </si>
  <si>
    <t>xzsP;qVh ls olwyh ds fy, vyx dh xbZ jkf'k</t>
  </si>
  <si>
    <t>Hkqxrku</t>
  </si>
  <si>
    <t>C;kt</t>
  </si>
  <si>
    <t>;ksx</t>
  </si>
  <si>
    <t>¼d½ Hkou fuekZ.k vfxze</t>
  </si>
  <si>
    <t xml:space="preserve">   ¼A½ izFke vfxze</t>
  </si>
  <si>
    <t xml:space="preserve">   ¼AA½ f}rh; vfxze</t>
  </si>
  <si>
    <t>¼[k½ Hkou ejEer vfxze</t>
  </si>
  <si>
    <t xml:space="preserve">   ¼AAA½ r`rh; vfxze</t>
  </si>
  <si>
    <t>¼x½ okgu vfxze</t>
  </si>
  <si>
    <t xml:space="preserve">   eSa izekf.kr djrk gwa fd eq&gt;s eSajh lEiw.kZ lsok vof/k es dksbZ vU; nh?kZdkfyd vfxze Lohd`r ugh fd;k x;k gSaA d`i;k mDr vfxzeksa ds lacU/k es ^^dksbZ cdk;k ugha izek.k&amp;i=^^ cdk;k jkf'k ugh gksus ij tkjh djsaA</t>
  </si>
  <si>
    <t>gLrk{kj nkosnkj</t>
  </si>
  <si>
    <t xml:space="preserve">    dks"kkxkj vf/kdkjh</t>
  </si>
  <si>
    <t>gLrk{kj dk;kZy; v/;{k</t>
  </si>
  <si>
    <t>Jheku dks"kkf/kdkjh egksn;</t>
  </si>
  <si>
    <t>in ij dk;Z dj jgk Fkk</t>
  </si>
  <si>
    <t>कोष/उपकोष कार्यालय</t>
  </si>
  <si>
    <t>ckjka</t>
  </si>
  <si>
    <t>LFkku%</t>
  </si>
  <si>
    <t>fnukad%</t>
  </si>
  <si>
    <t xml:space="preserve">dks mDr vfxzeksa ds lacU/k esa ^dksbZ cdk;k ugh izek.k&amp;i=^ tkjh djus ds fy, vxzsf"kr lsok iqfLrdk] osru fcyksa dh dk;kZy; izfr;ks </t>
  </si>
  <si>
    <t>,oa ftl dk;kZy; ls og bl dk;kZy; es LFkkukarfjr gqvk gSa]mlds }kjk tkjh fd;s x;s vafre osru izek.k&amp;i= ,oa dk;kZy; es miyC/k fjdkMZ</t>
  </si>
  <si>
    <t>ds vk/kkj ij] mlus dksbZ vU; nh?kZdkfyd vfxze ugh fy;k gSsA</t>
  </si>
  <si>
    <t>NEW PENSION KULAK ACCORDING TO IFMS 3.0 PENSION CALCULATOR</t>
  </si>
  <si>
    <t>NEW PENSION KULAK ACCORDING TO IFMS 3.0</t>
  </si>
  <si>
    <t xml:space="preserve">Important Documents For Online Pension Kulak IFMS3.0 </t>
  </si>
  <si>
    <t>DOB Certificate - 10th Marksheet - PDF Formate</t>
  </si>
  <si>
    <t>Adhar Card - PDF Formate</t>
  </si>
  <si>
    <t>PAN Card  - PDF Formate</t>
  </si>
  <si>
    <t>Joint Photo Graph -Jpeg/Jpg Formate</t>
  </si>
  <si>
    <r>
      <t>Appointing Latter - PDF Formate</t>
    </r>
    <r>
      <rPr>
        <sz val="14"/>
        <color theme="1"/>
        <rFont val="Kruti Dev 010"/>
      </rPr>
      <t xml:space="preserve"> ¼izFke fu;qfDr vkns'k½</t>
    </r>
  </si>
  <si>
    <r>
      <t xml:space="preserve">Confirmation Order - PDF Formate </t>
    </r>
    <r>
      <rPr>
        <sz val="14"/>
        <color theme="1"/>
        <rFont val="Kruti Dev 010"/>
      </rPr>
      <t>¼LFkkbZdj.k vkns'k½</t>
    </r>
  </si>
  <si>
    <r>
      <t xml:space="preserve">Joining Latter - PDF Formate </t>
    </r>
    <r>
      <rPr>
        <sz val="14"/>
        <color theme="1"/>
        <rFont val="Kruti Dev 010"/>
      </rPr>
      <t>¼izFke dk;Zxzg.k izkFkZuk&amp;i=½</t>
    </r>
  </si>
  <si>
    <r>
      <t xml:space="preserve">Accounts Certificate </t>
    </r>
    <r>
      <rPr>
        <sz val="14"/>
        <color theme="1"/>
        <rFont val="Kruti Dev 010"/>
      </rPr>
      <t>¼ys[kkdehZ dk izek.k&amp;i=½</t>
    </r>
  </si>
  <si>
    <r>
      <t xml:space="preserve">LPC - </t>
    </r>
    <r>
      <rPr>
        <sz val="14"/>
        <color theme="1"/>
        <rFont val="Kruti Dev 010"/>
      </rPr>
      <t>xr Hkqxrku izek.k i=</t>
    </r>
  </si>
  <si>
    <t>izi= 28 d</t>
  </si>
  <si>
    <t>izi= 27 d</t>
  </si>
  <si>
    <t>izi= 28</t>
  </si>
  <si>
    <t>Cancel Cheque/Bank Diary - PDF Formate</t>
  </si>
  <si>
    <t>Single Photo &amp; Joint Photograph</t>
  </si>
  <si>
    <t>Janadhar Card</t>
  </si>
  <si>
    <t>WELCOME TO RAJTEACHER.NET</t>
  </si>
  <si>
    <t>fo'ks"k ifjfLFkfr;ksa esa vko';d nLrkost</t>
  </si>
  <si>
    <t>dkfeZd fodykax gksus ij fodykaxrk izek.k&amp;i=</t>
  </si>
  <si>
    <t>rykd'kqnk] fo/kok] fo/kqj] ifjR;drk vkfn gksus ij izek.k&amp;i=</t>
  </si>
  <si>
    <t>vns; izek.k&amp;i=</t>
  </si>
  <si>
    <t>foHkkxh; _.k pqdk nsus ij vns; izek.k&amp;i=</t>
  </si>
  <si>
    <r>
      <t xml:space="preserve">Retirement Order -Form 6 </t>
    </r>
    <r>
      <rPr>
        <sz val="14"/>
        <color theme="1"/>
        <rFont val="Kruti Dev 010"/>
      </rPr>
      <t>¼lsokfuo`fRr o foHkkxh; tkap yafcr ugha gksus dk vkns'k½</t>
    </r>
  </si>
  <si>
    <t>PARMANAND MEGHWAL</t>
  </si>
  <si>
    <t>HEAD MASTER, GUPS KANWARPURA</t>
  </si>
  <si>
    <t xml:space="preserve">IFMS PENSION FORM </t>
  </si>
  <si>
    <t>lHkh lkfFk;ksa dks iz.kke</t>
  </si>
  <si>
    <t xml:space="preserve">jktLFkku esa lsokfuo`Rr gksus okys dkfeZdksa dh vko';drk dks ns[krs gq, ,Dlsy esa ;g izksxzke rS;kj fd;k gSaA </t>
  </si>
  <si>
    <t xml:space="preserve">       </t>
  </si>
  <si>
    <t xml:space="preserve"> izekf.kr fd;k tkrk gS </t>
  </si>
  <si>
    <t>dzekad%&amp;                                                            fnukad%&amp;</t>
  </si>
  <si>
    <t xml:space="preserve">gSa ,oa </t>
  </si>
  <si>
    <t>LFkkuh; dk;kZy; esa ftuds lsok vfHkys[k ds vuqlkj tUefrfFk&amp;</t>
  </si>
  <si>
    <t>izFke fu;qfDr frfFk</t>
  </si>
  <si>
    <t>gSaA budk lsokfuo`fRr fnukad</t>
  </si>
  <si>
    <t xml:space="preserve">dks gks </t>
  </si>
  <si>
    <t>tkus ds mijkUr budh lsok;sa fnukad</t>
  </si>
  <si>
    <t>dks lekIr dj nh xbZ gSaA</t>
  </si>
  <si>
    <t>dh fu;qfDr frfFk</t>
  </si>
  <si>
    <t xml:space="preserve">ls lsok lekfIr </t>
  </si>
  <si>
    <t>frfFk</t>
  </si>
  <si>
    <t xml:space="preserve">rd budh rjQ jkT; ljdkj dh dksbZ Hkh jktdh; jkf”k ,oa </t>
  </si>
  <si>
    <t xml:space="preserve">jktdh; lkexzh cdk;k ugha gSaA </t>
  </si>
  <si>
    <t xml:space="preserve">vr% Lo- ;ksxsUnz dqyJs’B </t>
  </si>
  <si>
    <t>ls fdlh izdkj dh dksbZ olwyh ugha dh tkuh gSaA</t>
  </si>
  <si>
    <t>jktdh; mPp ek/;fed fo|ky;] xksj/kuiqjk</t>
  </si>
  <si>
    <t>ftyk</t>
  </si>
  <si>
    <t>dk;kZy; v/;{k dk uke o in</t>
  </si>
  <si>
    <t>jktsUnz dqekj fpRrkSMk</t>
  </si>
  <si>
    <t>WHAT'SAPP ME</t>
  </si>
  <si>
    <r>
      <t xml:space="preserve">blds vUrxZr vkidks dsoy </t>
    </r>
    <r>
      <rPr>
        <sz val="14"/>
        <color theme="1"/>
        <rFont val="Calibri"/>
        <family val="2"/>
        <scheme val="minor"/>
      </rPr>
      <t xml:space="preserve">Master Sheet </t>
    </r>
    <r>
      <rPr>
        <sz val="14"/>
        <color theme="1"/>
        <rFont val="Kruti Dev 010"/>
      </rPr>
      <t>dks gh Hkjuk gSa] ckdh lHkh izi= Lor% rS;kj gks tk;sxsa] ftuds ek/;e ls vkki lqxerk ls viuk izdj.k rS;kj dj fHktok ldrs gSaA</t>
    </r>
  </si>
  <si>
    <r>
      <t xml:space="preserve">uksV%&amp; ihMh,Q ds lHkh nLrkost </t>
    </r>
    <r>
      <rPr>
        <b/>
        <sz val="16"/>
        <color rgb="FFFF0000"/>
        <rFont val="Kruti Dev 010"/>
      </rPr>
      <t>2</t>
    </r>
    <r>
      <rPr>
        <b/>
        <sz val="14"/>
        <color rgb="FFFF0000"/>
        <rFont val="Calibri"/>
        <family val="2"/>
        <scheme val="minor"/>
      </rPr>
      <t xml:space="preserve"> MB </t>
    </r>
    <r>
      <rPr>
        <b/>
        <sz val="14"/>
        <color rgb="FFFF0000"/>
        <rFont val="Kruti Dev 010"/>
      </rPr>
      <t>ls de lkbt ds gksus pkfg;sA</t>
    </r>
  </si>
  <si>
    <t>INDIAN</t>
  </si>
  <si>
    <t>SC</t>
  </si>
  <si>
    <t>Email</t>
  </si>
  <si>
    <t>anandmeghwal@gmail.com</t>
  </si>
  <si>
    <r>
      <t xml:space="preserve">House </t>
    </r>
    <r>
      <rPr>
        <sz val="12"/>
        <color theme="1"/>
        <rFont val="DevLys 010"/>
      </rPr>
      <t xml:space="preserve"> </t>
    </r>
    <r>
      <rPr>
        <b/>
        <sz val="12"/>
        <color theme="1"/>
        <rFont val="DevLys 010"/>
      </rPr>
      <t xml:space="preserve">edku </t>
    </r>
    <r>
      <rPr>
        <sz val="12"/>
        <color theme="1"/>
        <rFont val="Calibri"/>
        <family val="2"/>
        <scheme val="minor"/>
      </rPr>
      <t>@</t>
    </r>
  </si>
</sst>
</file>

<file path=xl/styles.xml><?xml version="1.0" encoding="utf-8"?>
<styleSheet xmlns="http://schemas.openxmlformats.org/spreadsheetml/2006/main">
  <numFmts count="2">
    <numFmt numFmtId="164" formatCode="dd\-mm\-yyyy"/>
    <numFmt numFmtId="165" formatCode="d/m/yyyy"/>
  </numFmts>
  <fonts count="6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4"/>
      <color theme="1"/>
      <name val="Kruti Dev 010"/>
    </font>
    <font>
      <sz val="16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Kruti Dev 010"/>
    </font>
    <font>
      <b/>
      <sz val="20"/>
      <color theme="1"/>
      <name val="Calibri"/>
      <family val="2"/>
      <scheme val="minor"/>
    </font>
    <font>
      <b/>
      <sz val="16"/>
      <color theme="1"/>
      <name val="Kruti Dev 010"/>
    </font>
    <font>
      <b/>
      <sz val="18"/>
      <color theme="1"/>
      <name val="Kruti Dev 010"/>
    </font>
    <font>
      <sz val="16"/>
      <color theme="1"/>
      <name val="Kruti Dev 010"/>
    </font>
    <font>
      <b/>
      <sz val="20"/>
      <color theme="1"/>
      <name val="Kruti Dev 010"/>
    </font>
    <font>
      <b/>
      <sz val="24"/>
      <color theme="1"/>
      <name val="Kruti Dev 010"/>
    </font>
    <font>
      <sz val="22"/>
      <color theme="1"/>
      <name val="Kruti Dev 010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6"/>
      <color theme="1"/>
      <name val="DevLys 010"/>
    </font>
    <font>
      <b/>
      <sz val="12"/>
      <color theme="1"/>
      <name val="Calibri"/>
      <family val="2"/>
      <scheme val="minor"/>
    </font>
    <font>
      <b/>
      <sz val="12"/>
      <color theme="1"/>
      <name val="DevLys 010"/>
    </font>
    <font>
      <b/>
      <u/>
      <sz val="16"/>
      <color theme="1"/>
      <name val="DevLys 010"/>
    </font>
    <font>
      <b/>
      <sz val="14"/>
      <color theme="1"/>
      <name val="DevLys 010"/>
    </font>
    <font>
      <sz val="12"/>
      <color theme="1"/>
      <name val="DevLys 010"/>
    </font>
    <font>
      <i/>
      <sz val="12"/>
      <color theme="1"/>
      <name val="Calibri"/>
      <family val="2"/>
      <scheme val="minor"/>
    </font>
    <font>
      <sz val="11"/>
      <color theme="1"/>
      <name val="DevLys 010"/>
    </font>
    <font>
      <b/>
      <i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theme="1"/>
      <name val="Kruti Dev 010"/>
    </font>
    <font>
      <sz val="11"/>
      <color theme="1"/>
      <name val="Calibri"/>
      <family val="2"/>
      <scheme val="minor"/>
    </font>
    <font>
      <b/>
      <sz val="16"/>
      <name val="Kruti Dev 010"/>
    </font>
    <font>
      <b/>
      <sz val="12"/>
      <name val="Kruti Dev 010"/>
    </font>
    <font>
      <sz val="12"/>
      <name val="Kruti Dev 010"/>
    </font>
    <font>
      <b/>
      <sz val="14"/>
      <name val="Kruti Dev 010"/>
    </font>
    <font>
      <b/>
      <sz val="10"/>
      <name val="Kruti Dev 010"/>
    </font>
    <font>
      <b/>
      <sz val="10"/>
      <name val="Arial"/>
      <family val="2"/>
    </font>
    <font>
      <b/>
      <sz val="18"/>
      <name val="Kruti Dev 010"/>
    </font>
    <font>
      <b/>
      <sz val="20"/>
      <color theme="0"/>
      <name val="Kruti Dev 010"/>
    </font>
    <font>
      <b/>
      <sz val="20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4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6"/>
      <color theme="0"/>
      <name val="Kruti Dev 010"/>
    </font>
    <font>
      <sz val="11"/>
      <color theme="1"/>
      <name val="Kruti Dev 010"/>
    </font>
    <font>
      <sz val="11"/>
      <color rgb="FF006100"/>
      <name val="Calibri"/>
      <family val="2"/>
      <scheme val="minor"/>
    </font>
    <font>
      <sz val="14"/>
      <color theme="1"/>
      <name val="DevLys 010"/>
    </font>
    <font>
      <sz val="10"/>
      <color theme="1"/>
      <name val="Arial"/>
      <family val="2"/>
    </font>
    <font>
      <sz val="16"/>
      <color theme="1"/>
      <name val="DevLys 010"/>
    </font>
    <font>
      <sz val="14"/>
      <name val="Arial"/>
      <family val="2"/>
    </font>
    <font>
      <sz val="14"/>
      <color theme="1"/>
      <name val="Arial"/>
      <family val="2"/>
    </font>
    <font>
      <sz val="14"/>
      <color theme="1"/>
      <name val="Times New Roman"/>
      <family val="1"/>
    </font>
    <font>
      <sz val="16"/>
      <name val="Kruti Dev 010"/>
    </font>
    <font>
      <b/>
      <sz val="18"/>
      <color theme="0"/>
      <name val="Kruti Dev 010"/>
    </font>
    <font>
      <b/>
      <sz val="14"/>
      <color rgb="FFFF0000"/>
      <name val="Kruti Dev 010"/>
    </font>
    <font>
      <b/>
      <sz val="16"/>
      <color rgb="FFFF0000"/>
      <name val="Kruti Dev 010"/>
    </font>
    <font>
      <b/>
      <sz val="14"/>
      <color rgb="FFFF0000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7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C6EFCE"/>
      </patternFill>
    </fill>
    <fill>
      <patternFill patternType="solid">
        <fgColor theme="0"/>
        <bgColor theme="0"/>
      </patternFill>
    </fill>
    <fill>
      <patternFill patternType="solid">
        <fgColor rgb="FF00206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9" tint="-0.249977111117893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9" fontId="32" fillId="0" borderId="0" applyFont="0" applyFill="0" applyBorder="0" applyAlignment="0" applyProtection="0"/>
    <xf numFmtId="0" fontId="49" fillId="15" borderId="0" applyNumberFormat="0" applyBorder="0" applyAlignment="0" applyProtection="0"/>
  </cellStyleXfs>
  <cellXfs count="439">
    <xf numFmtId="0" fontId="0" fillId="0" borderId="0" xfId="0"/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7" fillId="0" borderId="0" xfId="0" applyFont="1"/>
    <xf numFmtId="0" fontId="1" fillId="0" borderId="0" xfId="0" applyFont="1"/>
    <xf numFmtId="0" fontId="0" fillId="0" borderId="0" xfId="0" applyAlignment="1">
      <alignment vertical="top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3" fillId="0" borderId="0" xfId="0" applyFont="1" applyAlignment="1">
      <alignment vertical="center"/>
    </xf>
    <xf numFmtId="0" fontId="0" fillId="8" borderId="0" xfId="0" applyFill="1" applyAlignment="1">
      <alignment horizontal="center" vertical="center"/>
    </xf>
    <xf numFmtId="0" fontId="4" fillId="10" borderId="1" xfId="0" applyFont="1" applyFill="1" applyBorder="1" applyAlignment="1">
      <alignment horizontal="center" vertical="center"/>
    </xf>
    <xf numFmtId="0" fontId="22" fillId="10" borderId="1" xfId="0" applyFont="1" applyFill="1" applyBorder="1" applyAlignment="1">
      <alignment horizontal="center" vertical="center"/>
    </xf>
    <xf numFmtId="9" fontId="0" fillId="0" borderId="0" xfId="1" applyFont="1" applyAlignment="1">
      <alignment horizontal="center" vertical="center"/>
    </xf>
    <xf numFmtId="0" fontId="22" fillId="1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14" fontId="3" fillId="13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vertical="center"/>
      <protection locked="0"/>
    </xf>
    <xf numFmtId="14" fontId="4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44" fillId="0" borderId="1" xfId="0" applyFont="1" applyBorder="1" applyAlignment="1" applyProtection="1">
      <alignment horizontal="center" vertical="center" wrapText="1"/>
      <protection locked="0"/>
    </xf>
    <xf numFmtId="1" fontId="3" fillId="0" borderId="1" xfId="0" applyNumberFormat="1" applyFont="1" applyBorder="1" applyAlignment="1" applyProtection="1">
      <alignment horizontal="center" vertical="center" wrapText="1"/>
      <protection locked="0"/>
    </xf>
    <xf numFmtId="0" fontId="44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9" fontId="4" fillId="0" borderId="1" xfId="1" applyFont="1" applyBorder="1" applyAlignment="1" applyProtection="1">
      <alignment horizontal="center" vertical="center"/>
      <protection locked="0"/>
    </xf>
    <xf numFmtId="0" fontId="42" fillId="5" borderId="1" xfId="0" applyFont="1" applyFill="1" applyBorder="1" applyAlignment="1" applyProtection="1">
      <alignment horizontal="center" vertical="center"/>
      <protection locked="0"/>
    </xf>
    <xf numFmtId="0" fontId="10" fillId="11" borderId="1" xfId="0" applyFont="1" applyFill="1" applyBorder="1" applyAlignment="1" applyProtection="1">
      <alignment horizontal="center" vertical="center"/>
      <protection hidden="1"/>
    </xf>
    <xf numFmtId="0" fontId="10" fillId="12" borderId="1" xfId="0" applyFont="1" applyFill="1" applyBorder="1" applyAlignment="1" applyProtection="1">
      <alignment horizontal="center" vertical="center"/>
      <protection locked="0"/>
    </xf>
    <xf numFmtId="0" fontId="7" fillId="7" borderId="1" xfId="0" applyFont="1" applyFill="1" applyBorder="1" applyAlignment="1" applyProtection="1">
      <alignment vertical="center"/>
      <protection hidden="1"/>
    </xf>
    <xf numFmtId="0" fontId="3" fillId="7" borderId="1" xfId="0" applyFont="1" applyFill="1" applyBorder="1" applyAlignment="1" applyProtection="1">
      <alignment vertical="center"/>
      <protection hidden="1"/>
    </xf>
    <xf numFmtId="0" fontId="7" fillId="0" borderId="1" xfId="0" applyFont="1" applyBorder="1" applyAlignment="1" applyProtection="1">
      <alignment horizontal="center" vertical="center"/>
      <protection locked="0"/>
    </xf>
    <xf numFmtId="14" fontId="3" fillId="0" borderId="1" xfId="0" applyNumberFormat="1" applyFont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/>
      <protection locked="0"/>
    </xf>
    <xf numFmtId="14" fontId="3" fillId="12" borderId="1" xfId="0" applyNumberFormat="1" applyFont="1" applyFill="1" applyBorder="1" applyAlignment="1" applyProtection="1">
      <alignment horizontal="center" vertical="center" wrapText="1"/>
      <protection locked="0"/>
    </xf>
    <xf numFmtId="1" fontId="3" fillId="0" borderId="1" xfId="0" applyNumberFormat="1" applyFont="1" applyBorder="1" applyAlignment="1" applyProtection="1">
      <alignment horizontal="center" vertical="center"/>
      <protection locked="0"/>
    </xf>
    <xf numFmtId="0" fontId="9" fillId="14" borderId="1" xfId="0" applyFont="1" applyFill="1" applyBorder="1" applyAlignment="1">
      <alignment horizontal="center" vertical="center"/>
    </xf>
    <xf numFmtId="9" fontId="3" fillId="0" borderId="1" xfId="1" applyFont="1" applyBorder="1" applyAlignment="1" applyProtection="1">
      <alignment horizontal="center" vertical="center"/>
      <protection locked="0"/>
    </xf>
    <xf numFmtId="0" fontId="45" fillId="14" borderId="1" xfId="0" applyFont="1" applyFill="1" applyBorder="1" applyAlignment="1">
      <alignment horizontal="center" vertical="center"/>
    </xf>
    <xf numFmtId="0" fontId="43" fillId="0" borderId="1" xfId="0" applyFont="1" applyBorder="1" applyAlignment="1" applyProtection="1">
      <alignment horizontal="center" vertical="center"/>
      <protection locked="0"/>
    </xf>
    <xf numFmtId="0" fontId="7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1" fillId="0" borderId="2" xfId="0" applyFont="1" applyBorder="1"/>
    <xf numFmtId="0" fontId="11" fillId="0" borderId="3" xfId="0" applyFont="1" applyBorder="1"/>
    <xf numFmtId="0" fontId="11" fillId="0" borderId="4" xfId="0" applyFont="1" applyBorder="1"/>
    <xf numFmtId="14" fontId="3" fillId="0" borderId="0" xfId="0" applyNumberFormat="1" applyFont="1" applyAlignment="1">
      <alignment horizontal="center" vertical="center"/>
    </xf>
    <xf numFmtId="0" fontId="45" fillId="14" borderId="13" xfId="0" applyFont="1" applyFill="1" applyBorder="1" applyAlignment="1">
      <alignment horizontal="center" vertical="center"/>
    </xf>
    <xf numFmtId="0" fontId="56" fillId="0" borderId="1" xfId="0" applyFont="1" applyBorder="1" applyAlignment="1" applyProtection="1">
      <alignment horizontal="center" vertical="center"/>
      <protection locked="0"/>
    </xf>
    <xf numFmtId="0" fontId="50" fillId="0" borderId="0" xfId="0" applyFont="1" applyProtection="1">
      <protection hidden="1"/>
    </xf>
    <xf numFmtId="0" fontId="53" fillId="0" borderId="0" xfId="0" applyFont="1" applyProtection="1">
      <protection hidden="1"/>
    </xf>
    <xf numFmtId="0" fontId="50" fillId="16" borderId="0" xfId="0" applyFont="1" applyFill="1" applyProtection="1">
      <protection hidden="1"/>
    </xf>
    <xf numFmtId="0" fontId="50" fillId="0" borderId="0" xfId="0" applyFont="1" applyAlignment="1" applyProtection="1">
      <alignment horizontal="center" vertical="top"/>
      <protection hidden="1"/>
    </xf>
    <xf numFmtId="0" fontId="50" fillId="16" borderId="0" xfId="0" applyFont="1" applyFill="1" applyAlignment="1" applyProtection="1">
      <alignment horizontal="center" vertical="top" wrapText="1"/>
      <protection hidden="1"/>
    </xf>
    <xf numFmtId="0" fontId="50" fillId="0" borderId="18" xfId="0" applyFont="1" applyBorder="1" applyAlignment="1" applyProtection="1">
      <alignment horizontal="center" vertical="center"/>
      <protection hidden="1"/>
    </xf>
    <xf numFmtId="0" fontId="50" fillId="0" borderId="28" xfId="0" applyFont="1" applyBorder="1" applyAlignment="1" applyProtection="1">
      <alignment horizontal="center" vertical="center" wrapText="1"/>
      <protection hidden="1"/>
    </xf>
    <xf numFmtId="0" fontId="50" fillId="0" borderId="28" xfId="0" applyFont="1" applyBorder="1" applyAlignment="1" applyProtection="1">
      <alignment horizontal="center"/>
      <protection hidden="1"/>
    </xf>
    <xf numFmtId="0" fontId="25" fillId="0" borderId="0" xfId="0" applyFont="1" applyProtection="1">
      <protection hidden="1"/>
    </xf>
    <xf numFmtId="0" fontId="54" fillId="0" borderId="0" xfId="0" applyFont="1" applyProtection="1">
      <protection hidden="1"/>
    </xf>
    <xf numFmtId="0" fontId="50" fillId="16" borderId="0" xfId="0" applyFont="1" applyFill="1" applyAlignment="1" applyProtection="1">
      <alignment horizontal="left" vertical="center"/>
      <protection hidden="1"/>
    </xf>
    <xf numFmtId="165" fontId="54" fillId="16" borderId="0" xfId="0" applyNumberFormat="1" applyFont="1" applyFill="1" applyAlignment="1" applyProtection="1">
      <alignment horizontal="left"/>
      <protection hidden="1"/>
    </xf>
    <xf numFmtId="0" fontId="50" fillId="16" borderId="0" xfId="0" applyFont="1" applyFill="1" applyAlignment="1" applyProtection="1">
      <alignment vertical="center"/>
      <protection hidden="1"/>
    </xf>
    <xf numFmtId="0" fontId="50" fillId="16" borderId="0" xfId="0" applyFont="1" applyFill="1" applyAlignment="1" applyProtection="1">
      <alignment vertical="center" wrapText="1"/>
      <protection hidden="1"/>
    </xf>
    <xf numFmtId="165" fontId="54" fillId="16" borderId="0" xfId="0" applyNumberFormat="1" applyFont="1" applyFill="1" applyProtection="1">
      <protection hidden="1"/>
    </xf>
    <xf numFmtId="165" fontId="55" fillId="0" borderId="0" xfId="0" applyNumberFormat="1" applyFont="1" applyAlignment="1" applyProtection="1">
      <alignment horizontal="left"/>
      <protection hidden="1"/>
    </xf>
    <xf numFmtId="0" fontId="50" fillId="0" borderId="0" xfId="0" applyFont="1" applyAlignment="1" applyProtection="1">
      <alignment horizontal="center"/>
      <protection hidden="1"/>
    </xf>
    <xf numFmtId="0" fontId="3" fillId="0" borderId="0" xfId="0" applyFont="1" applyProtection="1">
      <protection hidden="1"/>
    </xf>
    <xf numFmtId="0" fontId="52" fillId="0" borderId="0" xfId="0" applyFont="1" applyAlignment="1" applyProtection="1">
      <alignment vertical="top"/>
      <protection hidden="1"/>
    </xf>
    <xf numFmtId="0" fontId="52" fillId="0" borderId="0" xfId="0" applyFont="1" applyProtection="1">
      <protection hidden="1"/>
    </xf>
    <xf numFmtId="0" fontId="52" fillId="16" borderId="0" xfId="0" applyFont="1" applyFill="1" applyAlignment="1" applyProtection="1">
      <alignment horizontal="center" vertical="center"/>
      <protection hidden="1"/>
    </xf>
    <xf numFmtId="0" fontId="3" fillId="0" borderId="0" xfId="0" applyFont="1"/>
    <xf numFmtId="0" fontId="7" fillId="0" borderId="1" xfId="0" applyFont="1" applyBorder="1" applyAlignment="1">
      <alignment horizontal="center" vertical="center"/>
    </xf>
    <xf numFmtId="0" fontId="15" fillId="0" borderId="0" xfId="0" applyFont="1" applyProtection="1">
      <protection hidden="1"/>
    </xf>
    <xf numFmtId="0" fontId="15" fillId="0" borderId="0" xfId="0" applyFont="1" applyAlignment="1" applyProtection="1">
      <alignment horizontal="center"/>
      <protection hidden="1"/>
    </xf>
    <xf numFmtId="0" fontId="7" fillId="0" borderId="0" xfId="0" applyFont="1" applyAlignment="1" applyProtection="1">
      <alignment horizontal="center"/>
      <protection hidden="1"/>
    </xf>
    <xf numFmtId="0" fontId="7" fillId="0" borderId="0" xfId="0" applyFont="1" applyProtection="1">
      <protection hidden="1"/>
    </xf>
    <xf numFmtId="0" fontId="12" fillId="0" borderId="1" xfId="0" applyFont="1" applyBorder="1" applyAlignment="1" applyProtection="1">
      <alignment horizontal="center" vertical="center"/>
      <protection hidden="1"/>
    </xf>
    <xf numFmtId="0" fontId="41" fillId="6" borderId="1" xfId="0" applyFont="1" applyFill="1" applyBorder="1" applyAlignment="1" applyProtection="1">
      <alignment horizontal="center" vertical="center"/>
      <protection hidden="1"/>
    </xf>
    <xf numFmtId="0" fontId="5" fillId="18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left" vertical="center"/>
      <protection hidden="1"/>
    </xf>
    <xf numFmtId="0" fontId="7" fillId="0" borderId="1" xfId="0" applyFont="1" applyBorder="1" applyAlignment="1" applyProtection="1">
      <alignment horizontal="left" vertical="center"/>
      <protection hidden="1"/>
    </xf>
    <xf numFmtId="0" fontId="57" fillId="6" borderId="0" xfId="0" applyFont="1" applyFill="1" applyAlignment="1" applyProtection="1">
      <alignment horizontal="center" vertical="center"/>
      <protection hidden="1"/>
    </xf>
    <xf numFmtId="0" fontId="10" fillId="3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14" fontId="3" fillId="12" borderId="1" xfId="0" applyNumberFormat="1" applyFont="1" applyFill="1" applyBorder="1" applyAlignment="1" applyProtection="1">
      <alignment horizontal="center" vertical="center" wrapText="1"/>
      <protection hidden="1"/>
    </xf>
    <xf numFmtId="9" fontId="3" fillId="0" borderId="1" xfId="0" applyNumberFormat="1" applyFont="1" applyBorder="1" applyAlignment="1" applyProtection="1">
      <alignment horizontal="center" vertical="center"/>
      <protection hidden="1"/>
    </xf>
    <xf numFmtId="0" fontId="4" fillId="3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Border="1" applyProtection="1">
      <protection hidden="1"/>
    </xf>
    <xf numFmtId="0" fontId="43" fillId="12" borderId="1" xfId="0" applyFont="1" applyFill="1" applyBorder="1" applyAlignment="1" applyProtection="1">
      <alignment horizontal="center" vertical="center"/>
      <protection hidden="1"/>
    </xf>
    <xf numFmtId="1" fontId="3" fillId="0" borderId="1" xfId="0" applyNumberFormat="1" applyFont="1" applyBorder="1" applyAlignment="1" applyProtection="1">
      <alignment horizontal="center" vertical="center"/>
      <protection hidden="1"/>
    </xf>
    <xf numFmtId="14" fontId="3" fillId="12" borderId="1" xfId="0" applyNumberFormat="1" applyFont="1" applyFill="1" applyBorder="1" applyAlignment="1" applyProtection="1">
      <alignment horizontal="center" vertical="center"/>
      <protection hidden="1"/>
    </xf>
    <xf numFmtId="14" fontId="4" fillId="0" borderId="1" xfId="0" applyNumberFormat="1" applyFont="1" applyBorder="1" applyAlignment="1" applyProtection="1">
      <alignment horizontal="center" vertical="center"/>
      <protection hidden="1"/>
    </xf>
    <xf numFmtId="0" fontId="4" fillId="0" borderId="1" xfId="0" applyFont="1" applyBorder="1" applyAlignment="1" applyProtection="1">
      <alignment horizontal="left" vertical="center"/>
      <protection hidden="1"/>
    </xf>
    <xf numFmtId="0" fontId="0" fillId="0" borderId="0" xfId="0" applyProtection="1"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4" fillId="0" borderId="1" xfId="0" applyFont="1" applyBorder="1" applyAlignment="1" applyProtection="1">
      <alignment horizontal="center" vertical="center"/>
      <protection hidden="1"/>
    </xf>
    <xf numFmtId="14" fontId="3" fillId="0" borderId="1" xfId="0" applyNumberFormat="1" applyFont="1" applyBorder="1" applyAlignment="1" applyProtection="1">
      <alignment horizontal="center" vertical="center"/>
      <protection hidden="1"/>
    </xf>
    <xf numFmtId="0" fontId="3" fillId="3" borderId="1" xfId="0" applyFont="1" applyFill="1" applyBorder="1" applyAlignment="1" applyProtection="1">
      <alignment horizontal="center" vertical="center"/>
      <protection hidden="1"/>
    </xf>
    <xf numFmtId="0" fontId="3" fillId="0" borderId="6" xfId="0" applyFont="1" applyBorder="1" applyProtection="1">
      <protection hidden="1"/>
    </xf>
    <xf numFmtId="0" fontId="13" fillId="0" borderId="0" xfId="0" applyFont="1" applyAlignment="1" applyProtection="1">
      <alignment horizontal="center"/>
      <protection hidden="1"/>
    </xf>
    <xf numFmtId="0" fontId="15" fillId="0" borderId="0" xfId="0" applyFont="1" applyAlignment="1" applyProtection="1">
      <alignment horizontal="right"/>
      <protection hidden="1"/>
    </xf>
    <xf numFmtId="49" fontId="2" fillId="0" borderId="0" xfId="0" applyNumberFormat="1" applyFont="1" applyAlignment="1" applyProtection="1">
      <alignment horizontal="left" vertical="center" wrapText="1"/>
      <protection hidden="1"/>
    </xf>
    <xf numFmtId="0" fontId="15" fillId="0" borderId="0" xfId="0" applyFont="1" applyAlignment="1" applyProtection="1">
      <alignment horizontal="center" vertical="top" wrapText="1"/>
      <protection hidden="1"/>
    </xf>
    <xf numFmtId="0" fontId="15" fillId="0" borderId="0" xfId="0" applyFont="1" applyAlignment="1" applyProtection="1">
      <alignment horizontal="center" vertical="center" wrapText="1"/>
      <protection hidden="1"/>
    </xf>
    <xf numFmtId="0" fontId="15" fillId="0" borderId="0" xfId="0" applyFont="1" applyAlignment="1" applyProtection="1">
      <alignment horizontal="center" vertical="center"/>
      <protection hidden="1"/>
    </xf>
    <xf numFmtId="0" fontId="18" fillId="0" borderId="0" xfId="0" applyFont="1" applyAlignment="1" applyProtection="1">
      <alignment horizontal="left" vertical="center"/>
      <protection hidden="1"/>
    </xf>
    <xf numFmtId="0" fontId="2" fillId="0" borderId="0" xfId="0" applyFont="1" applyProtection="1">
      <protection hidden="1"/>
    </xf>
    <xf numFmtId="0" fontId="1" fillId="0" borderId="0" xfId="0" applyFont="1" applyProtection="1">
      <protection hidden="1"/>
    </xf>
    <xf numFmtId="0" fontId="22" fillId="0" borderId="0" xfId="0" applyFont="1" applyAlignment="1" applyProtection="1">
      <alignment vertical="top"/>
      <protection hidden="1"/>
    </xf>
    <xf numFmtId="0" fontId="22" fillId="0" borderId="0" xfId="0" applyFont="1" applyAlignment="1" applyProtection="1">
      <alignment vertical="top" wrapText="1"/>
      <protection hidden="1"/>
    </xf>
    <xf numFmtId="0" fontId="0" fillId="0" borderId="0" xfId="0" applyAlignment="1" applyProtection="1">
      <alignment vertical="top" wrapText="1"/>
      <protection hidden="1"/>
    </xf>
    <xf numFmtId="0" fontId="2" fillId="0" borderId="0" xfId="0" applyFont="1" applyAlignment="1" applyProtection="1">
      <alignment horizontal="center" vertical="top"/>
      <protection hidden="1"/>
    </xf>
    <xf numFmtId="0" fontId="0" fillId="0" borderId="0" xfId="0" applyAlignment="1" applyProtection="1">
      <alignment vertical="top"/>
      <protection hidden="1"/>
    </xf>
    <xf numFmtId="0" fontId="0" fillId="0" borderId="8" xfId="0" applyBorder="1" applyAlignment="1" applyProtection="1">
      <alignment vertical="top"/>
      <protection hidden="1"/>
    </xf>
    <xf numFmtId="0" fontId="23" fillId="0" borderId="8" xfId="0" applyFont="1" applyBorder="1" applyAlignment="1" applyProtection="1">
      <alignment horizontal="center" vertical="top" wrapText="1"/>
      <protection hidden="1"/>
    </xf>
    <xf numFmtId="0" fontId="0" fillId="0" borderId="0" xfId="0" applyAlignment="1" applyProtection="1">
      <alignment horizontal="center" vertical="top"/>
      <protection hidden="1"/>
    </xf>
    <xf numFmtId="0" fontId="1" fillId="0" borderId="0" xfId="0" applyFont="1" applyAlignment="1" applyProtection="1">
      <alignment horizontal="left" vertical="top"/>
      <protection hidden="1"/>
    </xf>
    <xf numFmtId="0" fontId="2" fillId="0" borderId="0" xfId="0" applyFont="1" applyAlignment="1" applyProtection="1">
      <alignment vertical="top"/>
      <protection hidden="1"/>
    </xf>
    <xf numFmtId="0" fontId="1" fillId="0" borderId="0" xfId="0" applyFont="1" applyAlignment="1" applyProtection="1">
      <alignment vertical="top"/>
      <protection hidden="1"/>
    </xf>
    <xf numFmtId="0" fontId="22" fillId="0" borderId="0" xfId="0" applyFont="1" applyAlignment="1" applyProtection="1">
      <alignment horizontal="center" vertical="top"/>
      <protection hidden="1"/>
    </xf>
    <xf numFmtId="0" fontId="2" fillId="0" borderId="0" xfId="0" applyFont="1" applyAlignment="1" applyProtection="1">
      <alignment horizontal="left" vertical="top" wrapText="1"/>
      <protection hidden="1"/>
    </xf>
    <xf numFmtId="0" fontId="2" fillId="0" borderId="0" xfId="0" applyFont="1" applyAlignment="1" applyProtection="1">
      <alignment horizontal="center" vertical="top" wrapText="1"/>
      <protection hidden="1"/>
    </xf>
    <xf numFmtId="0" fontId="22" fillId="0" borderId="0" xfId="0" applyFont="1" applyAlignment="1" applyProtection="1">
      <alignment horizontal="left" vertical="top" wrapText="1"/>
      <protection hidden="1"/>
    </xf>
    <xf numFmtId="14" fontId="22" fillId="0" borderId="1" xfId="0" applyNumberFormat="1" applyFont="1" applyBorder="1" applyAlignment="1" applyProtection="1">
      <alignment horizontal="center" vertical="center"/>
      <protection hidden="1"/>
    </xf>
    <xf numFmtId="0" fontId="22" fillId="0" borderId="0" xfId="0" applyFont="1" applyAlignment="1" applyProtection="1">
      <alignment horizontal="center" vertical="top" wrapText="1"/>
      <protection hidden="1"/>
    </xf>
    <xf numFmtId="0" fontId="1" fillId="0" borderId="0" xfId="0" applyFont="1" applyAlignment="1" applyProtection="1">
      <alignment horizontal="center" vertical="top"/>
      <protection hidden="1"/>
    </xf>
    <xf numFmtId="0" fontId="1" fillId="0" borderId="0" xfId="0" quotePrefix="1" applyFont="1" applyAlignment="1" applyProtection="1">
      <alignment vertical="top"/>
      <protection hidden="1"/>
    </xf>
    <xf numFmtId="0" fontId="23" fillId="0" borderId="0" xfId="0" applyFont="1" applyAlignment="1" applyProtection="1">
      <alignment horizontal="left" vertical="top"/>
      <protection hidden="1"/>
    </xf>
    <xf numFmtId="0" fontId="1" fillId="0" borderId="0" xfId="0" applyFont="1" applyAlignment="1" applyProtection="1">
      <alignment horizontal="left" vertical="top" wrapText="1"/>
      <protection hidden="1"/>
    </xf>
    <xf numFmtId="0" fontId="23" fillId="0" borderId="0" xfId="0" applyFont="1" applyAlignment="1" applyProtection="1">
      <alignment horizontal="center" vertical="top"/>
      <protection hidden="1"/>
    </xf>
    <xf numFmtId="0" fontId="0" fillId="0" borderId="0" xfId="0" applyAlignment="1" applyProtection="1">
      <alignment horizontal="center" vertical="center"/>
      <protection hidden="1"/>
    </xf>
    <xf numFmtId="9" fontId="0" fillId="0" borderId="0" xfId="0" applyNumberFormat="1" applyAlignment="1" applyProtection="1">
      <alignment horizontal="center" vertical="top"/>
      <protection hidden="1"/>
    </xf>
    <xf numFmtId="0" fontId="1" fillId="0" borderId="0" xfId="0" applyFont="1" applyAlignment="1" applyProtection="1">
      <alignment horizontal="left" vertical="top" wrapText="1" indent="5"/>
      <protection hidden="1"/>
    </xf>
    <xf numFmtId="0" fontId="0" fillId="0" borderId="0" xfId="0" quotePrefix="1" applyAlignment="1" applyProtection="1">
      <alignment horizontal="center" vertical="top"/>
      <protection hidden="1"/>
    </xf>
    <xf numFmtId="0" fontId="23" fillId="0" borderId="0" xfId="0" applyFont="1" applyAlignment="1" applyProtection="1">
      <alignment vertical="top"/>
      <protection hidden="1"/>
    </xf>
    <xf numFmtId="0" fontId="2" fillId="0" borderId="0" xfId="0" quotePrefix="1" applyFont="1" applyAlignment="1" applyProtection="1">
      <alignment vertical="top"/>
      <protection hidden="1"/>
    </xf>
    <xf numFmtId="0" fontId="0" fillId="0" borderId="0" xfId="0" quotePrefix="1" applyAlignment="1" applyProtection="1">
      <alignment vertical="top"/>
      <protection hidden="1"/>
    </xf>
    <xf numFmtId="0" fontId="28" fillId="0" borderId="0" xfId="0" applyFont="1" applyAlignment="1" applyProtection="1">
      <alignment vertical="top"/>
      <protection hidden="1"/>
    </xf>
    <xf numFmtId="0" fontId="0" fillId="0" borderId="3" xfId="0" applyBorder="1" applyAlignment="1" applyProtection="1">
      <alignment vertical="top"/>
      <protection hidden="1"/>
    </xf>
    <xf numFmtId="0" fontId="2" fillId="0" borderId="5" xfId="0" applyFont="1" applyBorder="1" applyAlignment="1" applyProtection="1">
      <alignment vertical="top"/>
      <protection hidden="1"/>
    </xf>
    <xf numFmtId="0" fontId="2" fillId="0" borderId="5" xfId="0" applyFont="1" applyBorder="1" applyAlignment="1" applyProtection="1">
      <alignment horizontal="center" vertical="top"/>
      <protection hidden="1"/>
    </xf>
    <xf numFmtId="0" fontId="2" fillId="0" borderId="5" xfId="0" quotePrefix="1" applyFont="1" applyBorder="1" applyAlignment="1" applyProtection="1">
      <alignment vertical="top"/>
      <protection hidden="1"/>
    </xf>
    <xf numFmtId="0" fontId="23" fillId="0" borderId="8" xfId="0" applyFont="1" applyBorder="1" applyAlignment="1" applyProtection="1">
      <alignment horizontal="center" vertical="top"/>
      <protection hidden="1"/>
    </xf>
    <xf numFmtId="0" fontId="23" fillId="0" borderId="8" xfId="0" applyFont="1" applyBorder="1" applyAlignment="1" applyProtection="1">
      <alignment horizontal="left" vertical="top"/>
      <protection hidden="1"/>
    </xf>
    <xf numFmtId="0" fontId="1" fillId="0" borderId="3" xfId="0" applyFont="1" applyBorder="1" applyAlignment="1" applyProtection="1">
      <alignment horizontal="center" vertical="top"/>
      <protection hidden="1"/>
    </xf>
    <xf numFmtId="0" fontId="19" fillId="0" borderId="13" xfId="0" applyFont="1" applyBorder="1" applyAlignment="1" applyProtection="1">
      <alignment horizontal="center"/>
      <protection hidden="1"/>
    </xf>
    <xf numFmtId="0" fontId="19" fillId="0" borderId="13" xfId="0" applyFont="1" applyBorder="1" applyAlignment="1" applyProtection="1">
      <alignment horizontal="center" wrapText="1"/>
      <protection hidden="1"/>
    </xf>
    <xf numFmtId="0" fontId="19" fillId="0" borderId="0" xfId="0" applyFont="1" applyAlignment="1" applyProtection="1">
      <alignment horizontal="center"/>
      <protection hidden="1"/>
    </xf>
    <xf numFmtId="0" fontId="23" fillId="0" borderId="7" xfId="0" applyFont="1" applyBorder="1" applyAlignment="1" applyProtection="1">
      <alignment horizontal="center" vertical="top"/>
      <protection hidden="1"/>
    </xf>
    <xf numFmtId="0" fontId="23" fillId="0" borderId="7" xfId="0" applyFont="1" applyBorder="1" applyAlignment="1" applyProtection="1">
      <alignment horizontal="center" vertical="top" wrapText="1"/>
      <protection hidden="1"/>
    </xf>
    <xf numFmtId="0" fontId="0" fillId="0" borderId="3" xfId="0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vertical="top"/>
      <protection locked="0"/>
    </xf>
    <xf numFmtId="0" fontId="36" fillId="0" borderId="0" xfId="0" applyFont="1" applyProtection="1">
      <protection hidden="1"/>
    </xf>
    <xf numFmtId="0" fontId="35" fillId="0" borderId="0" xfId="0" applyFont="1" applyProtection="1">
      <protection hidden="1"/>
    </xf>
    <xf numFmtId="0" fontId="36" fillId="0" borderId="0" xfId="0" applyFont="1" applyAlignment="1" applyProtection="1">
      <alignment horizontal="center" vertical="center"/>
      <protection hidden="1"/>
    </xf>
    <xf numFmtId="0" fontId="36" fillId="0" borderId="0" xfId="0" applyFont="1" applyAlignment="1" applyProtection="1">
      <alignment vertical="top"/>
      <protection hidden="1"/>
    </xf>
    <xf numFmtId="0" fontId="35" fillId="0" borderId="0" xfId="0" applyFont="1" applyAlignment="1" applyProtection="1">
      <alignment vertical="top"/>
      <protection hidden="1"/>
    </xf>
    <xf numFmtId="0" fontId="34" fillId="0" borderId="0" xfId="0" applyFont="1" applyAlignment="1" applyProtection="1">
      <alignment vertical="top"/>
      <protection hidden="1"/>
    </xf>
    <xf numFmtId="14" fontId="37" fillId="0" borderId="0" xfId="0" applyNumberFormat="1" applyFont="1" applyAlignment="1" applyProtection="1">
      <alignment horizontal="left" vertical="top" wrapText="1"/>
      <protection hidden="1"/>
    </xf>
    <xf numFmtId="0" fontId="34" fillId="0" borderId="0" xfId="0" applyFont="1" applyProtection="1">
      <protection hidden="1"/>
    </xf>
    <xf numFmtId="0" fontId="38" fillId="0" borderId="0" xfId="0" applyFont="1" applyProtection="1">
      <protection hidden="1"/>
    </xf>
    <xf numFmtId="0" fontId="39" fillId="0" borderId="0" xfId="0" applyFont="1" applyProtection="1">
      <protection hidden="1"/>
    </xf>
    <xf numFmtId="0" fontId="48" fillId="0" borderId="0" xfId="0" applyFont="1" applyProtection="1">
      <protection hidden="1"/>
    </xf>
    <xf numFmtId="0" fontId="11" fillId="0" borderId="0" xfId="0" applyFont="1" applyProtection="1">
      <protection hidden="1"/>
    </xf>
    <xf numFmtId="0" fontId="25" fillId="0" borderId="28" xfId="0" applyFont="1" applyBorder="1" applyAlignment="1" applyProtection="1">
      <alignment horizontal="center" vertical="center"/>
      <protection hidden="1"/>
    </xf>
    <xf numFmtId="0" fontId="25" fillId="0" borderId="28" xfId="0" applyFont="1" applyBorder="1" applyAlignment="1" applyProtection="1">
      <alignment horizontal="left" vertical="center"/>
      <protection hidden="1"/>
    </xf>
    <xf numFmtId="0" fontId="51" fillId="0" borderId="0" xfId="0" applyFont="1" applyProtection="1">
      <protection hidden="1"/>
    </xf>
    <xf numFmtId="0" fontId="58" fillId="0" borderId="1" xfId="0" applyFont="1" applyBorder="1" applyAlignment="1" applyProtection="1">
      <alignment horizontal="left" vertical="center"/>
      <protection hidden="1"/>
    </xf>
    <xf numFmtId="0" fontId="9" fillId="14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20" borderId="1" xfId="0" applyFont="1" applyFill="1" applyBorder="1" applyAlignment="1" applyProtection="1">
      <alignment horizontal="center" vertical="center"/>
      <protection hidden="1"/>
    </xf>
    <xf numFmtId="1" fontId="43" fillId="0" borderId="1" xfId="1" applyNumberFormat="1" applyFont="1" applyBorder="1" applyAlignment="1" applyProtection="1">
      <alignment horizontal="center" vertical="center"/>
      <protection locked="0"/>
    </xf>
    <xf numFmtId="1" fontId="3" fillId="0" borderId="1" xfId="1" applyNumberFormat="1" applyFont="1" applyBorder="1" applyAlignment="1" applyProtection="1">
      <alignment horizontal="center" vertical="center"/>
      <protection hidden="1"/>
    </xf>
    <xf numFmtId="9" fontId="0" fillId="0" borderId="0" xfId="0" applyNumberFormat="1" applyAlignment="1" applyProtection="1">
      <alignment horizontal="center" vertical="top"/>
      <protection locked="0"/>
    </xf>
    <xf numFmtId="0" fontId="0" fillId="19" borderId="0" xfId="0" applyFill="1" applyAlignment="1">
      <alignment horizontal="center"/>
    </xf>
    <xf numFmtId="0" fontId="7" fillId="0" borderId="0" xfId="0" applyFont="1" applyAlignment="1" applyProtection="1">
      <alignment horizontal="left" vertical="top" wrapText="1"/>
      <protection hidden="1"/>
    </xf>
    <xf numFmtId="0" fontId="9" fillId="17" borderId="14" xfId="2" applyFont="1" applyFill="1" applyBorder="1" applyAlignment="1" applyProtection="1">
      <alignment horizontal="center" vertical="top" wrapText="1"/>
      <protection hidden="1"/>
    </xf>
    <xf numFmtId="0" fontId="9" fillId="17" borderId="0" xfId="2" applyFont="1" applyFill="1" applyAlignment="1" applyProtection="1">
      <alignment horizontal="center" vertical="top" wrapText="1"/>
      <protection hidden="1"/>
    </xf>
    <xf numFmtId="0" fontId="14" fillId="0" borderId="14" xfId="0" applyFont="1" applyBorder="1" applyAlignment="1" applyProtection="1">
      <alignment horizontal="center" vertical="top" wrapText="1"/>
      <protection hidden="1"/>
    </xf>
    <xf numFmtId="0" fontId="14" fillId="0" borderId="0" xfId="0" applyFont="1" applyAlignment="1" applyProtection="1">
      <alignment horizontal="center" vertical="top" wrapText="1"/>
      <protection hidden="1"/>
    </xf>
    <xf numFmtId="0" fontId="1" fillId="0" borderId="1" xfId="0" applyFont="1" applyBorder="1" applyAlignment="1" applyProtection="1">
      <alignment horizontal="center" vertical="center"/>
      <protection hidden="1"/>
    </xf>
    <xf numFmtId="0" fontId="9" fillId="19" borderId="9" xfId="0" applyFont="1" applyFill="1" applyBorder="1" applyAlignment="1" applyProtection="1">
      <alignment horizontal="center"/>
      <protection hidden="1"/>
    </xf>
    <xf numFmtId="0" fontId="9" fillId="19" borderId="5" xfId="0" applyFont="1" applyFill="1" applyBorder="1" applyAlignment="1" applyProtection="1">
      <alignment horizontal="center"/>
      <protection hidden="1"/>
    </xf>
    <xf numFmtId="0" fontId="7" fillId="0" borderId="14" xfId="0" applyFont="1" applyBorder="1" applyAlignment="1" applyProtection="1">
      <alignment horizontal="center" vertical="top"/>
      <protection hidden="1"/>
    </xf>
    <xf numFmtId="0" fontId="7" fillId="0" borderId="0" xfId="0" applyFont="1" applyAlignment="1" applyProtection="1">
      <alignment horizontal="center" vertical="top"/>
      <protection hidden="1"/>
    </xf>
    <xf numFmtId="0" fontId="7" fillId="0" borderId="14" xfId="0" applyFont="1" applyBorder="1" applyAlignment="1" applyProtection="1">
      <alignment horizontal="left" vertical="top" wrapText="1"/>
      <protection hidden="1"/>
    </xf>
    <xf numFmtId="0" fontId="0" fillId="0" borderId="14" xfId="0" applyBorder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 vertical="center"/>
      <protection hidden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8" borderId="0" xfId="0" applyFont="1" applyFill="1" applyAlignment="1">
      <alignment horizontal="center" vertical="center"/>
    </xf>
    <xf numFmtId="0" fontId="9" fillId="9" borderId="0" xfId="0" applyFont="1" applyFill="1" applyAlignment="1">
      <alignment horizontal="center" vertical="center"/>
    </xf>
    <xf numFmtId="0" fontId="7" fillId="0" borderId="2" xfId="0" applyFont="1" applyBorder="1" applyAlignment="1" applyProtection="1">
      <alignment horizontal="left" vertical="center"/>
      <protection locked="0"/>
    </xf>
    <xf numFmtId="0" fontId="7" fillId="0" borderId="3" xfId="0" applyFont="1" applyBorder="1" applyAlignment="1" applyProtection="1">
      <alignment horizontal="left" vertical="center"/>
      <protection locked="0"/>
    </xf>
    <xf numFmtId="0" fontId="7" fillId="0" borderId="4" xfId="0" applyFont="1" applyBorder="1" applyAlignment="1" applyProtection="1">
      <alignment horizontal="left" vertical="center"/>
      <protection locked="0"/>
    </xf>
    <xf numFmtId="0" fontId="7" fillId="0" borderId="2" xfId="0" applyFont="1" applyBorder="1" applyAlignment="1" applyProtection="1">
      <alignment horizontal="left" vertical="center" wrapText="1"/>
      <protection locked="0"/>
    </xf>
    <xf numFmtId="0" fontId="7" fillId="0" borderId="4" xfId="0" applyFont="1" applyBorder="1" applyAlignment="1" applyProtection="1">
      <alignment horizontal="left" vertical="center" wrapText="1"/>
      <protection locked="0"/>
    </xf>
    <xf numFmtId="0" fontId="3" fillId="7" borderId="2" xfId="0" applyFont="1" applyFill="1" applyBorder="1" applyAlignment="1" applyProtection="1">
      <alignment horizontal="center" vertical="center"/>
      <protection hidden="1"/>
    </xf>
    <xf numFmtId="0" fontId="3" fillId="7" borderId="4" xfId="0" applyFont="1" applyFill="1" applyBorder="1" applyAlignment="1" applyProtection="1">
      <alignment horizontal="center" vertical="center"/>
      <protection hidden="1"/>
    </xf>
    <xf numFmtId="0" fontId="0" fillId="0" borderId="0" xfId="0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12" borderId="9" xfId="0" applyFont="1" applyFill="1" applyBorder="1" applyAlignment="1">
      <alignment horizontal="center" vertical="center"/>
    </xf>
    <xf numFmtId="0" fontId="6" fillId="12" borderId="14" xfId="0" applyFont="1" applyFill="1" applyBorder="1" applyAlignment="1">
      <alignment horizontal="center" vertical="center"/>
    </xf>
    <xf numFmtId="0" fontId="6" fillId="12" borderId="11" xfId="0" applyFont="1" applyFill="1" applyBorder="1" applyAlignment="1">
      <alignment horizontal="center" vertical="center"/>
    </xf>
    <xf numFmtId="0" fontId="41" fillId="6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4" xfId="0" applyBorder="1"/>
    <xf numFmtId="0" fontId="22" fillId="10" borderId="2" xfId="0" applyFont="1" applyFill="1" applyBorder="1" applyAlignment="1">
      <alignment horizontal="center" vertical="center" wrapText="1"/>
    </xf>
    <xf numFmtId="0" fontId="22" fillId="10" borderId="4" xfId="0" applyFont="1" applyFill="1" applyBorder="1" applyAlignment="1">
      <alignment horizontal="center" vertical="center" wrapText="1"/>
    </xf>
    <xf numFmtId="0" fontId="4" fillId="0" borderId="2" xfId="0" applyFont="1" applyBorder="1" applyAlignment="1" applyProtection="1">
      <alignment horizontal="center" vertical="center"/>
      <protection hidden="1"/>
    </xf>
    <xf numFmtId="0" fontId="4" fillId="0" borderId="4" xfId="0" applyFont="1" applyBorder="1" applyAlignment="1" applyProtection="1">
      <alignment horizontal="center" vertical="center"/>
      <protection hidden="1"/>
    </xf>
    <xf numFmtId="1" fontId="3" fillId="0" borderId="2" xfId="0" applyNumberFormat="1" applyFont="1" applyBorder="1" applyAlignment="1" applyProtection="1">
      <alignment horizontal="center" vertical="center" wrapText="1"/>
      <protection locked="0"/>
    </xf>
    <xf numFmtId="1" fontId="3" fillId="0" borderId="4" xfId="0" applyNumberFormat="1" applyFont="1" applyBorder="1" applyAlignment="1" applyProtection="1">
      <alignment horizontal="center" vertical="center" wrapText="1"/>
      <protection locked="0"/>
    </xf>
    <xf numFmtId="0" fontId="7" fillId="0" borderId="2" xfId="0" applyFont="1" applyBorder="1" applyAlignment="1" applyProtection="1">
      <alignment vertical="center"/>
      <protection locked="0"/>
    </xf>
    <xf numFmtId="0" fontId="7" fillId="0" borderId="3" xfId="0" applyFont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3" fillId="0" borderId="2" xfId="0" applyFont="1" applyBorder="1" applyAlignment="1" applyProtection="1">
      <alignment vertical="center"/>
      <protection locked="0"/>
    </xf>
    <xf numFmtId="0" fontId="3" fillId="0" borderId="3" xfId="0" applyFont="1" applyBorder="1" applyAlignment="1" applyProtection="1">
      <alignment vertical="center"/>
      <protection locked="0"/>
    </xf>
    <xf numFmtId="0" fontId="3" fillId="0" borderId="4" xfId="0" applyFont="1" applyBorder="1" applyAlignment="1" applyProtection="1">
      <alignment vertical="center"/>
      <protection locked="0"/>
    </xf>
    <xf numFmtId="0" fontId="40" fillId="6" borderId="2" xfId="0" applyFont="1" applyFill="1" applyBorder="1" applyAlignment="1">
      <alignment horizontal="center" vertical="center"/>
    </xf>
    <xf numFmtId="0" fontId="40" fillId="6" borderId="3" xfId="0" applyFont="1" applyFill="1" applyBorder="1" applyAlignment="1">
      <alignment horizontal="center" vertical="center"/>
    </xf>
    <xf numFmtId="0" fontId="40" fillId="6" borderId="4" xfId="0" applyFont="1" applyFill="1" applyBorder="1" applyAlignment="1">
      <alignment horizontal="center" vertical="center"/>
    </xf>
    <xf numFmtId="0" fontId="7" fillId="0" borderId="4" xfId="0" applyFont="1" applyBorder="1" applyAlignment="1" applyProtection="1">
      <alignment vertical="center"/>
      <protection locked="0"/>
    </xf>
    <xf numFmtId="0" fontId="3" fillId="0" borderId="2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left" vertical="center"/>
      <protection locked="0"/>
    </xf>
    <xf numFmtId="0" fontId="3" fillId="0" borderId="4" xfId="0" applyFont="1" applyBorder="1" applyAlignment="1" applyProtection="1">
      <alignment horizontal="left" vertical="center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9" fillId="14" borderId="2" xfId="0" applyFont="1" applyFill="1" applyBorder="1" applyAlignment="1">
      <alignment horizontal="center" vertical="center"/>
    </xf>
    <xf numFmtId="0" fontId="9" fillId="14" borderId="3" xfId="0" applyFont="1" applyFill="1" applyBorder="1" applyAlignment="1">
      <alignment horizontal="center" vertical="center"/>
    </xf>
    <xf numFmtId="0" fontId="9" fillId="14" borderId="4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5" fillId="14" borderId="2" xfId="0" applyFont="1" applyFill="1" applyBorder="1" applyAlignment="1">
      <alignment horizontal="center" vertical="center"/>
    </xf>
    <xf numFmtId="0" fontId="45" fillId="14" borderId="4" xfId="0" applyFont="1" applyFill="1" applyBorder="1" applyAlignment="1">
      <alignment horizontal="center" vertical="center"/>
    </xf>
    <xf numFmtId="14" fontId="3" fillId="0" borderId="2" xfId="0" applyNumberFormat="1" applyFont="1" applyBorder="1" applyAlignment="1" applyProtection="1">
      <alignment horizontal="center" vertical="center"/>
      <protection locked="0"/>
    </xf>
    <xf numFmtId="14" fontId="3" fillId="0" borderId="4" xfId="0" applyNumberFormat="1" applyFont="1" applyBorder="1" applyAlignment="1" applyProtection="1">
      <alignment horizontal="center" vertical="center"/>
      <protection locked="0"/>
    </xf>
    <xf numFmtId="0" fontId="9" fillId="14" borderId="9" xfId="0" applyFont="1" applyFill="1" applyBorder="1" applyAlignment="1">
      <alignment horizontal="center" vertical="center" wrapText="1"/>
    </xf>
    <xf numFmtId="0" fontId="9" fillId="14" borderId="5" xfId="0" applyFont="1" applyFill="1" applyBorder="1" applyAlignment="1">
      <alignment horizontal="center" vertical="center" wrapText="1"/>
    </xf>
    <xf numFmtId="0" fontId="9" fillId="14" borderId="10" xfId="0" applyFont="1" applyFill="1" applyBorder="1" applyAlignment="1">
      <alignment horizontal="center" vertical="center" wrapText="1"/>
    </xf>
    <xf numFmtId="0" fontId="9" fillId="14" borderId="14" xfId="0" applyFont="1" applyFill="1" applyBorder="1" applyAlignment="1">
      <alignment horizontal="center" vertical="center" wrapText="1"/>
    </xf>
    <xf numFmtId="0" fontId="9" fillId="14" borderId="0" xfId="0" applyFont="1" applyFill="1" applyAlignment="1">
      <alignment horizontal="center" vertical="center" wrapText="1"/>
    </xf>
    <xf numFmtId="0" fontId="9" fillId="14" borderId="6" xfId="0" applyFont="1" applyFill="1" applyBorder="1" applyAlignment="1">
      <alignment horizontal="center" vertical="center" wrapText="1"/>
    </xf>
    <xf numFmtId="0" fontId="9" fillId="14" borderId="11" xfId="0" applyFont="1" applyFill="1" applyBorder="1" applyAlignment="1">
      <alignment horizontal="center" vertical="center" wrapText="1"/>
    </xf>
    <xf numFmtId="0" fontId="9" fillId="14" borderId="8" xfId="0" applyFont="1" applyFill="1" applyBorder="1" applyAlignment="1">
      <alignment horizontal="center" vertical="center" wrapText="1"/>
    </xf>
    <xf numFmtId="0" fontId="9" fillId="14" borderId="12" xfId="0" applyFont="1" applyFill="1" applyBorder="1" applyAlignment="1">
      <alignment horizontal="center" vertical="center" wrapText="1"/>
    </xf>
    <xf numFmtId="0" fontId="3" fillId="0" borderId="2" xfId="0" applyFont="1" applyBorder="1" applyAlignment="1" applyProtection="1">
      <alignment horizontal="left"/>
      <protection hidden="1"/>
    </xf>
    <xf numFmtId="0" fontId="3" fillId="0" borderId="3" xfId="0" applyFont="1" applyBorder="1" applyAlignment="1" applyProtection="1">
      <alignment horizontal="left"/>
      <protection hidden="1"/>
    </xf>
    <xf numFmtId="0" fontId="3" fillId="0" borderId="4" xfId="0" applyFont="1" applyBorder="1" applyAlignment="1" applyProtection="1">
      <alignment horizontal="left"/>
      <protection hidden="1"/>
    </xf>
    <xf numFmtId="0" fontId="6" fillId="14" borderId="8" xfId="0" applyFont="1" applyFill="1" applyBorder="1" applyAlignment="1" applyProtection="1">
      <alignment horizontal="center" vertical="center"/>
      <protection hidden="1"/>
    </xf>
    <xf numFmtId="0" fontId="4" fillId="3" borderId="2" xfId="0" applyFont="1" applyFill="1" applyBorder="1" applyAlignment="1" applyProtection="1">
      <alignment horizontal="center" vertical="center"/>
      <protection hidden="1"/>
    </xf>
    <xf numFmtId="0" fontId="4" fillId="3" borderId="4" xfId="0" applyFont="1" applyFill="1" applyBorder="1" applyAlignment="1" applyProtection="1">
      <alignment horizontal="center" vertical="center"/>
      <protection hidden="1"/>
    </xf>
    <xf numFmtId="0" fontId="9" fillId="4" borderId="5" xfId="0" applyFont="1" applyFill="1" applyBorder="1" applyAlignment="1" applyProtection="1">
      <alignment horizontal="center" vertical="center"/>
      <protection hidden="1"/>
    </xf>
    <xf numFmtId="0" fontId="46" fillId="14" borderId="8" xfId="0" applyFont="1" applyFill="1" applyBorder="1" applyAlignment="1" applyProtection="1">
      <alignment horizontal="center" vertical="center"/>
      <protection hidden="1"/>
    </xf>
    <xf numFmtId="0" fontId="5" fillId="0" borderId="2" xfId="0" applyFont="1" applyBorder="1" applyAlignment="1" applyProtection="1">
      <alignment horizontal="center" vertical="center" wrapText="1"/>
      <protection hidden="1"/>
    </xf>
    <xf numFmtId="0" fontId="5" fillId="0" borderId="3" xfId="0" applyFont="1" applyBorder="1" applyAlignment="1" applyProtection="1">
      <alignment horizontal="center" vertical="center" wrapText="1"/>
      <protection hidden="1"/>
    </xf>
    <xf numFmtId="0" fontId="5" fillId="0" borderId="4" xfId="0" applyFont="1" applyBorder="1" applyAlignment="1" applyProtection="1">
      <alignment horizontal="center" vertical="center" wrapText="1"/>
      <protection hidden="1"/>
    </xf>
    <xf numFmtId="0" fontId="11" fillId="0" borderId="1" xfId="0" applyFont="1" applyBorder="1" applyAlignment="1" applyProtection="1">
      <alignment horizontal="left" vertic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0" fontId="3" fillId="0" borderId="2" xfId="0" applyFont="1" applyBorder="1" applyAlignment="1" applyProtection="1">
      <alignment horizontal="center"/>
      <protection hidden="1"/>
    </xf>
    <xf numFmtId="0" fontId="3" fillId="0" borderId="4" xfId="0" applyFont="1" applyBorder="1" applyAlignment="1" applyProtection="1">
      <alignment horizontal="center"/>
      <protection hidden="1"/>
    </xf>
    <xf numFmtId="0" fontId="12" fillId="0" borderId="2" xfId="0" applyFont="1" applyBorder="1" applyAlignment="1" applyProtection="1">
      <alignment horizontal="center" vertical="center"/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hidden="1"/>
    </xf>
    <xf numFmtId="0" fontId="10" fillId="3" borderId="2" xfId="0" applyFont="1" applyFill="1" applyBorder="1" applyAlignment="1" applyProtection="1">
      <alignment horizontal="center" vertical="center"/>
      <protection hidden="1"/>
    </xf>
    <xf numFmtId="0" fontId="10" fillId="3" borderId="3" xfId="0" applyFont="1" applyFill="1" applyBorder="1" applyAlignment="1" applyProtection="1">
      <alignment horizontal="center" vertical="center"/>
      <protection hidden="1"/>
    </xf>
    <xf numFmtId="0" fontId="10" fillId="3" borderId="4" xfId="0" applyFont="1" applyFill="1" applyBorder="1" applyAlignment="1" applyProtection="1">
      <alignment horizontal="center" vertical="center"/>
      <protection hidden="1"/>
    </xf>
    <xf numFmtId="0" fontId="3" fillId="0" borderId="2" xfId="0" applyFont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3" fillId="0" borderId="4" xfId="0" applyFont="1" applyBorder="1" applyAlignment="1" applyProtection="1">
      <alignment horizontal="center" vertical="center"/>
      <protection hidden="1"/>
    </xf>
    <xf numFmtId="0" fontId="4" fillId="3" borderId="1" xfId="0" applyFont="1" applyFill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center" vertical="center"/>
      <protection hidden="1"/>
    </xf>
    <xf numFmtId="0" fontId="15" fillId="0" borderId="0" xfId="0" applyFont="1" applyAlignment="1" applyProtection="1">
      <alignment horizontal="right"/>
      <protection hidden="1"/>
    </xf>
    <xf numFmtId="0" fontId="14" fillId="0" borderId="0" xfId="0" applyFont="1" applyAlignment="1" applyProtection="1">
      <alignment horizontal="center" vertical="center"/>
      <protection hidden="1"/>
    </xf>
    <xf numFmtId="0" fontId="13" fillId="0" borderId="0" xfId="0" applyFont="1" applyAlignment="1" applyProtection="1">
      <alignment horizontal="center"/>
      <protection hidden="1"/>
    </xf>
    <xf numFmtId="0" fontId="7" fillId="0" borderId="0" xfId="0" applyFont="1" applyAlignment="1" applyProtection="1">
      <alignment horizontal="left" vertical="center"/>
      <protection hidden="1"/>
    </xf>
    <xf numFmtId="0" fontId="16" fillId="0" borderId="0" xfId="0" applyFont="1" applyAlignment="1" applyProtection="1">
      <alignment horizontal="center" vertical="center"/>
      <protection hidden="1"/>
    </xf>
    <xf numFmtId="0" fontId="15" fillId="0" borderId="0" xfId="0" applyFont="1" applyAlignment="1" applyProtection="1">
      <alignment horizontal="left"/>
      <protection hidden="1"/>
    </xf>
    <xf numFmtId="0" fontId="15" fillId="0" borderId="0" xfId="0" applyFont="1" applyAlignment="1" applyProtection="1">
      <alignment horizontal="center"/>
      <protection hidden="1"/>
    </xf>
    <xf numFmtId="0" fontId="15" fillId="0" borderId="0" xfId="0" applyFont="1" applyAlignment="1" applyProtection="1">
      <alignment horizontal="left" vertical="top" wrapText="1"/>
      <protection hidden="1"/>
    </xf>
    <xf numFmtId="0" fontId="15" fillId="0" borderId="0" xfId="0" applyFont="1" applyAlignment="1" applyProtection="1">
      <alignment horizontal="center" vertical="top" wrapText="1"/>
      <protection hidden="1"/>
    </xf>
    <xf numFmtId="0" fontId="15" fillId="0" borderId="0" xfId="0" applyFont="1" applyAlignment="1" applyProtection="1">
      <alignment horizontal="right" vertical="top" wrapText="1"/>
      <protection hidden="1"/>
    </xf>
    <xf numFmtId="0" fontId="47" fillId="14" borderId="0" xfId="0" applyFont="1" applyFill="1" applyAlignment="1" applyProtection="1">
      <alignment horizontal="center" vertical="center" wrapText="1"/>
      <protection hidden="1"/>
    </xf>
    <xf numFmtId="49" fontId="5" fillId="0" borderId="0" xfId="0" applyNumberFormat="1" applyFont="1" applyAlignment="1" applyProtection="1">
      <alignment horizontal="center" vertical="center" wrapText="1"/>
      <protection hidden="1"/>
    </xf>
    <xf numFmtId="0" fontId="18" fillId="0" borderId="0" xfId="0" applyFont="1" applyAlignment="1" applyProtection="1">
      <alignment horizontal="left" vertical="top" wrapText="1"/>
      <protection hidden="1"/>
    </xf>
    <xf numFmtId="0" fontId="14" fillId="0" borderId="0" xfId="0" applyFont="1" applyAlignment="1" applyProtection="1">
      <alignment horizontal="center" vertical="center" wrapText="1"/>
      <protection hidden="1"/>
    </xf>
    <xf numFmtId="0" fontId="17" fillId="0" borderId="0" xfId="0" applyFont="1" applyAlignment="1" applyProtection="1">
      <alignment horizontal="center" vertical="center"/>
      <protection hidden="1"/>
    </xf>
    <xf numFmtId="0" fontId="15" fillId="0" borderId="0" xfId="0" applyFont="1" applyAlignment="1" applyProtection="1">
      <alignment horizontal="left" vertical="center"/>
      <protection hidden="1"/>
    </xf>
    <xf numFmtId="0" fontId="26" fillId="0" borderId="0" xfId="0" applyFont="1" applyAlignment="1" applyProtection="1">
      <alignment horizontal="left" vertical="center" wrapText="1"/>
      <protection hidden="1"/>
    </xf>
    <xf numFmtId="0" fontId="22" fillId="0" borderId="0" xfId="0" applyFont="1" applyAlignment="1" applyProtection="1">
      <alignment horizontal="center" vertical="top"/>
      <protection hidden="1"/>
    </xf>
    <xf numFmtId="0" fontId="23" fillId="0" borderId="0" xfId="0" applyFont="1" applyAlignment="1" applyProtection="1">
      <alignment horizontal="center" vertical="center" wrapText="1"/>
      <protection hidden="1"/>
    </xf>
    <xf numFmtId="0" fontId="22" fillId="0" borderId="0" xfId="0" applyFont="1" applyAlignment="1" applyProtection="1">
      <alignment horizontal="center" vertical="center" wrapText="1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0" borderId="0" xfId="0" quotePrefix="1" applyFont="1" applyAlignment="1" applyProtection="1">
      <alignment horizontal="center" vertical="top"/>
      <protection hidden="1"/>
    </xf>
    <xf numFmtId="0" fontId="22" fillId="0" borderId="0" xfId="0" applyFont="1" applyAlignment="1" applyProtection="1">
      <alignment horizontal="center" vertical="top" wrapText="1"/>
      <protection hidden="1"/>
    </xf>
    <xf numFmtId="0" fontId="1" fillId="0" borderId="0" xfId="0" applyFont="1" applyAlignment="1" applyProtection="1">
      <alignment horizontal="center" vertical="top"/>
      <protection hidden="1"/>
    </xf>
    <xf numFmtId="0" fontId="0" fillId="0" borderId="0" xfId="0" quotePrefix="1" applyAlignment="1" applyProtection="1">
      <alignment horizontal="left" vertical="top"/>
      <protection hidden="1"/>
    </xf>
    <xf numFmtId="0" fontId="4" fillId="0" borderId="0" xfId="0" applyFont="1" applyAlignment="1" applyProtection="1">
      <alignment horizontal="center" vertical="top"/>
      <protection hidden="1"/>
    </xf>
    <xf numFmtId="0" fontId="0" fillId="0" borderId="0" xfId="0" quotePrefix="1" applyAlignment="1" applyProtection="1">
      <alignment horizontal="center" vertical="top"/>
      <protection hidden="1"/>
    </xf>
    <xf numFmtId="0" fontId="19" fillId="0" borderId="0" xfId="0" applyFont="1" applyAlignment="1" applyProtection="1">
      <alignment horizontal="center"/>
      <protection hidden="1"/>
    </xf>
    <xf numFmtId="0" fontId="20" fillId="0" borderId="0" xfId="0" applyFont="1" applyAlignment="1" applyProtection="1">
      <alignment horizontal="left" vertical="center" wrapText="1" indent="22"/>
      <protection hidden="1"/>
    </xf>
    <xf numFmtId="0" fontId="0" fillId="0" borderId="0" xfId="0" applyProtection="1">
      <protection hidden="1"/>
    </xf>
    <xf numFmtId="0" fontId="21" fillId="0" borderId="0" xfId="0" applyFont="1" applyAlignment="1" applyProtection="1">
      <alignment horizontal="left" wrapText="1" indent="26"/>
      <protection hidden="1"/>
    </xf>
    <xf numFmtId="0" fontId="2" fillId="0" borderId="0" xfId="0" quotePrefix="1" applyFont="1" applyAlignment="1" applyProtection="1">
      <alignment horizontal="left" vertical="top"/>
      <protection hidden="1"/>
    </xf>
    <xf numFmtId="0" fontId="2" fillId="0" borderId="0" xfId="0" applyFont="1" applyAlignment="1" applyProtection="1">
      <alignment horizontal="center" vertical="top"/>
      <protection hidden="1"/>
    </xf>
    <xf numFmtId="0" fontId="23" fillId="0" borderId="0" xfId="0" applyFont="1" applyAlignment="1" applyProtection="1">
      <alignment horizontal="left" vertical="top" wrapText="1" indent="1"/>
      <protection hidden="1"/>
    </xf>
    <xf numFmtId="0" fontId="22" fillId="0" borderId="0" xfId="0" applyFont="1" applyAlignment="1" applyProtection="1">
      <alignment horizontal="left" vertical="top" wrapText="1" indent="1"/>
      <protection hidden="1"/>
    </xf>
    <xf numFmtId="0" fontId="2" fillId="0" borderId="0" xfId="0" applyFont="1" applyAlignment="1" applyProtection="1">
      <alignment horizontal="center" vertical="top" wrapText="1"/>
      <protection hidden="1"/>
    </xf>
    <xf numFmtId="14" fontId="2" fillId="0" borderId="0" xfId="0" applyNumberFormat="1" applyFont="1" applyAlignment="1" applyProtection="1">
      <alignment horizontal="center" vertical="top"/>
      <protection hidden="1"/>
    </xf>
    <xf numFmtId="0" fontId="2" fillId="0" borderId="0" xfId="0" applyFont="1" applyAlignment="1" applyProtection="1">
      <alignment horizontal="left" vertical="top" wrapText="1"/>
      <protection hidden="1"/>
    </xf>
    <xf numFmtId="0" fontId="22" fillId="0" borderId="8" xfId="0" applyFont="1" applyBorder="1" applyAlignment="1" applyProtection="1">
      <alignment horizontal="center" vertical="top" wrapText="1"/>
      <protection hidden="1"/>
    </xf>
    <xf numFmtId="0" fontId="24" fillId="0" borderId="8" xfId="0" applyFont="1" applyBorder="1" applyAlignment="1" applyProtection="1">
      <alignment horizontal="center" vertical="top" wrapText="1"/>
      <protection hidden="1"/>
    </xf>
    <xf numFmtId="0" fontId="8" fillId="0" borderId="8" xfId="0" applyFont="1" applyBorder="1" applyAlignment="1" applyProtection="1">
      <alignment horizontal="center" vertical="top"/>
      <protection hidden="1"/>
    </xf>
    <xf numFmtId="0" fontId="23" fillId="0" borderId="0" xfId="0" applyFont="1" applyAlignment="1" applyProtection="1">
      <alignment horizontal="left" vertical="top" wrapText="1"/>
      <protection hidden="1"/>
    </xf>
    <xf numFmtId="0" fontId="22" fillId="0" borderId="0" xfId="0" applyFont="1" applyAlignment="1" applyProtection="1">
      <alignment horizontal="left" vertical="top" wrapText="1"/>
      <protection hidden="1"/>
    </xf>
    <xf numFmtId="1" fontId="4" fillId="0" borderId="0" xfId="0" applyNumberFormat="1" applyFont="1" applyAlignment="1" applyProtection="1">
      <alignment horizontal="center" vertical="center"/>
      <protection hidden="1"/>
    </xf>
    <xf numFmtId="0" fontId="1" fillId="0" borderId="0" xfId="0" quotePrefix="1" applyFont="1" applyAlignment="1" applyProtection="1">
      <alignment horizontal="center" vertical="top"/>
      <protection hidden="1"/>
    </xf>
    <xf numFmtId="0" fontId="23" fillId="0" borderId="0" xfId="0" applyFont="1" applyAlignment="1" applyProtection="1">
      <alignment horizontal="center" vertical="top"/>
      <protection hidden="1"/>
    </xf>
    <xf numFmtId="0" fontId="1" fillId="0" borderId="0" xfId="0" applyFont="1" applyAlignment="1" applyProtection="1">
      <alignment horizontal="left" vertical="top" wrapText="1" indent="10"/>
      <protection hidden="1"/>
    </xf>
    <xf numFmtId="0" fontId="1" fillId="0" borderId="0" xfId="0" applyFont="1" applyAlignment="1" applyProtection="1">
      <alignment horizontal="center" vertical="top" wrapText="1"/>
      <protection hidden="1"/>
    </xf>
    <xf numFmtId="0" fontId="25" fillId="0" borderId="0" xfId="0" applyFont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left" vertical="top" wrapText="1" indent="5"/>
      <protection hidden="1"/>
    </xf>
    <xf numFmtId="0" fontId="28" fillId="0" borderId="0" xfId="0" applyFont="1" applyAlignment="1" applyProtection="1">
      <alignment horizontal="center" vertical="top"/>
      <protection hidden="1"/>
    </xf>
    <xf numFmtId="0" fontId="23" fillId="0" borderId="0" xfId="0" quotePrefix="1" applyFont="1" applyAlignment="1" applyProtection="1">
      <alignment horizontal="center" vertical="top"/>
      <protection hidden="1"/>
    </xf>
    <xf numFmtId="0" fontId="27" fillId="0" borderId="5" xfId="0" applyFont="1" applyBorder="1" applyAlignment="1" applyProtection="1">
      <alignment horizontal="center" vertical="top" wrapText="1"/>
      <protection hidden="1"/>
    </xf>
    <xf numFmtId="0" fontId="27" fillId="0" borderId="5" xfId="0" applyFont="1" applyBorder="1" applyAlignment="1" applyProtection="1">
      <alignment horizontal="center" vertical="top"/>
      <protection hidden="1"/>
    </xf>
    <xf numFmtId="0" fontId="27" fillId="0" borderId="9" xfId="0" applyFont="1" applyBorder="1" applyAlignment="1" applyProtection="1">
      <alignment horizontal="center" vertical="top" wrapText="1"/>
      <protection hidden="1"/>
    </xf>
    <xf numFmtId="0" fontId="27" fillId="0" borderId="10" xfId="0" applyFont="1" applyBorder="1" applyAlignment="1" applyProtection="1">
      <alignment horizontal="center" vertical="top"/>
      <protection hidden="1"/>
    </xf>
    <xf numFmtId="0" fontId="0" fillId="0" borderId="3" xfId="0" applyBorder="1" applyAlignment="1" applyProtection="1">
      <alignment horizontal="center" vertical="top"/>
      <protection locked="0"/>
    </xf>
    <xf numFmtId="49" fontId="0" fillId="0" borderId="1" xfId="0" applyNumberFormat="1" applyBorder="1" applyAlignment="1" applyProtection="1">
      <alignment horizontal="center" vertical="top"/>
      <protection locked="0"/>
    </xf>
    <xf numFmtId="0" fontId="0" fillId="0" borderId="1" xfId="0" applyBorder="1" applyAlignment="1" applyProtection="1">
      <alignment horizontal="center" vertical="top"/>
      <protection locked="0"/>
    </xf>
    <xf numFmtId="164" fontId="0" fillId="0" borderId="2" xfId="0" applyNumberFormat="1" applyBorder="1" applyAlignment="1" applyProtection="1">
      <alignment horizontal="center" vertical="top"/>
      <protection locked="0"/>
    </xf>
    <xf numFmtId="164" fontId="0" fillId="0" borderId="3" xfId="0" applyNumberFormat="1" applyBorder="1" applyAlignment="1" applyProtection="1">
      <alignment horizontal="center" vertical="top"/>
      <protection locked="0"/>
    </xf>
    <xf numFmtId="0" fontId="23" fillId="0" borderId="8" xfId="0" applyFont="1" applyBorder="1" applyAlignment="1" applyProtection="1">
      <alignment horizontal="center" vertical="top"/>
      <protection hidden="1"/>
    </xf>
    <xf numFmtId="0" fontId="23" fillId="0" borderId="11" xfId="0" applyFont="1" applyBorder="1" applyAlignment="1" applyProtection="1">
      <alignment horizontal="center" vertical="top"/>
      <protection hidden="1"/>
    </xf>
    <xf numFmtId="0" fontId="23" fillId="0" borderId="12" xfId="0" applyFont="1" applyBorder="1" applyAlignment="1" applyProtection="1">
      <alignment horizontal="center" vertical="top"/>
      <protection hidden="1"/>
    </xf>
    <xf numFmtId="0" fontId="0" fillId="0" borderId="3" xfId="0" applyBorder="1" applyAlignment="1" applyProtection="1">
      <alignment horizontal="center" vertical="top"/>
      <protection hidden="1"/>
    </xf>
    <xf numFmtId="0" fontId="0" fillId="0" borderId="1" xfId="0" applyBorder="1" applyAlignment="1" applyProtection="1">
      <alignment horizontal="center" vertical="top"/>
      <protection hidden="1"/>
    </xf>
    <xf numFmtId="0" fontId="0" fillId="0" borderId="2" xfId="0" applyBorder="1" applyAlignment="1" applyProtection="1">
      <alignment horizontal="center" vertical="top"/>
      <protection hidden="1"/>
    </xf>
    <xf numFmtId="0" fontId="21" fillId="0" borderId="0" xfId="0" applyFont="1" applyAlignment="1" applyProtection="1">
      <alignment horizontal="center" vertical="top"/>
      <protection hidden="1"/>
    </xf>
    <xf numFmtId="0" fontId="10" fillId="0" borderId="0" xfId="0" applyFont="1" applyAlignment="1" applyProtection="1">
      <alignment horizontal="center" vertical="top"/>
      <protection hidden="1"/>
    </xf>
    <xf numFmtId="0" fontId="3" fillId="0" borderId="0" xfId="0" applyFont="1" applyAlignment="1" applyProtection="1">
      <alignment horizontal="center" vertical="top"/>
      <protection hidden="1"/>
    </xf>
    <xf numFmtId="0" fontId="19" fillId="0" borderId="5" xfId="0" applyFont="1" applyBorder="1" applyAlignment="1" applyProtection="1">
      <alignment horizontal="center"/>
      <protection hidden="1"/>
    </xf>
    <xf numFmtId="0" fontId="19" fillId="0" borderId="10" xfId="0" applyFont="1" applyBorder="1" applyAlignment="1" applyProtection="1">
      <alignment horizontal="center"/>
      <protection hidden="1"/>
    </xf>
    <xf numFmtId="0" fontId="19" fillId="0" borderId="9" xfId="0" applyFont="1" applyBorder="1" applyAlignment="1" applyProtection="1">
      <alignment horizontal="center" vertical="top" wrapText="1"/>
      <protection hidden="1"/>
    </xf>
    <xf numFmtId="0" fontId="19" fillId="0" borderId="10" xfId="0" applyFont="1" applyBorder="1" applyAlignment="1" applyProtection="1">
      <alignment horizontal="center" vertical="top" wrapText="1"/>
      <protection hidden="1"/>
    </xf>
    <xf numFmtId="0" fontId="1" fillId="0" borderId="9" xfId="0" applyFont="1" applyBorder="1" applyAlignment="1" applyProtection="1">
      <alignment horizontal="center" vertical="top" wrapText="1"/>
      <protection hidden="1"/>
    </xf>
    <xf numFmtId="0" fontId="1" fillId="0" borderId="10" xfId="0" applyFont="1" applyBorder="1" applyAlignment="1" applyProtection="1">
      <alignment horizontal="center" vertical="top" wrapText="1"/>
      <protection hidden="1"/>
    </xf>
    <xf numFmtId="0" fontId="19" fillId="0" borderId="2" xfId="0" applyFont="1" applyBorder="1" applyAlignment="1" applyProtection="1">
      <alignment horizontal="center" vertical="top" wrapText="1"/>
      <protection hidden="1"/>
    </xf>
    <xf numFmtId="0" fontId="19" fillId="0" borderId="3" xfId="0" applyFont="1" applyBorder="1" applyAlignment="1" applyProtection="1">
      <alignment horizontal="center" vertical="top"/>
      <protection hidden="1"/>
    </xf>
    <xf numFmtId="0" fontId="0" fillId="0" borderId="4" xfId="0" applyBorder="1" applyAlignment="1" applyProtection="1">
      <alignment horizontal="center" vertical="top"/>
      <protection locked="0"/>
    </xf>
    <xf numFmtId="49" fontId="0" fillId="0" borderId="2" xfId="0" applyNumberFormat="1" applyBorder="1" applyAlignment="1" applyProtection="1">
      <alignment horizontal="center" vertical="top"/>
      <protection locked="0"/>
    </xf>
    <xf numFmtId="49" fontId="0" fillId="0" borderId="3" xfId="0" applyNumberFormat="1" applyBorder="1" applyAlignment="1" applyProtection="1">
      <alignment horizontal="center" vertical="top"/>
      <protection locked="0"/>
    </xf>
    <xf numFmtId="49" fontId="0" fillId="0" borderId="4" xfId="0" applyNumberFormat="1" applyBorder="1" applyAlignment="1" applyProtection="1">
      <alignment horizontal="center" vertical="top"/>
      <protection locked="0"/>
    </xf>
    <xf numFmtId="0" fontId="0" fillId="0" borderId="2" xfId="0" applyBorder="1" applyAlignment="1" applyProtection="1">
      <alignment horizontal="center" vertical="top"/>
      <protection locked="0"/>
    </xf>
    <xf numFmtId="0" fontId="5" fillId="0" borderId="0" xfId="0" applyFont="1" applyAlignment="1" applyProtection="1">
      <alignment horizontal="center" vertical="top"/>
      <protection hidden="1"/>
    </xf>
    <xf numFmtId="0" fontId="23" fillId="0" borderId="11" xfId="0" applyFont="1" applyBorder="1" applyAlignment="1" applyProtection="1">
      <alignment horizontal="center" vertical="top" wrapText="1"/>
      <protection hidden="1"/>
    </xf>
    <xf numFmtId="0" fontId="23" fillId="0" borderId="12" xfId="0" applyFont="1" applyBorder="1" applyAlignment="1" applyProtection="1">
      <alignment horizontal="center" vertical="top" wrapText="1"/>
      <protection hidden="1"/>
    </xf>
    <xf numFmtId="0" fontId="23" fillId="0" borderId="2" xfId="0" quotePrefix="1" applyFont="1" applyBorder="1" applyAlignment="1" applyProtection="1">
      <alignment horizontal="center" vertical="top" wrapText="1"/>
      <protection hidden="1"/>
    </xf>
    <xf numFmtId="0" fontId="23" fillId="0" borderId="3" xfId="0" applyFont="1" applyBorder="1" applyAlignment="1" applyProtection="1">
      <alignment horizontal="center" vertical="top"/>
      <protection hidden="1"/>
    </xf>
    <xf numFmtId="0" fontId="0" fillId="0" borderId="5" xfId="0" applyBorder="1" applyAlignment="1" applyProtection="1">
      <alignment horizontal="center" vertical="top"/>
      <protection locked="0"/>
    </xf>
    <xf numFmtId="0" fontId="0" fillId="0" borderId="9" xfId="0" applyBorder="1" applyAlignment="1" applyProtection="1">
      <alignment horizontal="center" vertical="top"/>
      <protection locked="0"/>
    </xf>
    <xf numFmtId="0" fontId="0" fillId="0" borderId="10" xfId="0" applyBorder="1" applyAlignment="1" applyProtection="1">
      <alignment horizontal="center" vertical="top"/>
      <protection locked="0"/>
    </xf>
    <xf numFmtId="164" fontId="2" fillId="0" borderId="3" xfId="0" quotePrefix="1" applyNumberFormat="1" applyFont="1" applyBorder="1" applyAlignment="1" applyProtection="1">
      <alignment horizontal="center" vertical="top"/>
      <protection hidden="1"/>
    </xf>
    <xf numFmtId="0" fontId="2" fillId="0" borderId="3" xfId="0" quotePrefix="1" applyFont="1" applyBorder="1" applyAlignment="1" applyProtection="1">
      <alignment horizontal="center" vertical="top"/>
      <protection hidden="1"/>
    </xf>
    <xf numFmtId="0" fontId="3" fillId="0" borderId="3" xfId="0" applyFont="1" applyBorder="1" applyAlignment="1" applyProtection="1">
      <alignment horizontal="center" vertical="top"/>
      <protection hidden="1"/>
    </xf>
    <xf numFmtId="0" fontId="8" fillId="0" borderId="3" xfId="0" applyFont="1" applyBorder="1" applyAlignment="1" applyProtection="1">
      <alignment horizontal="center" vertical="top"/>
      <protection hidden="1"/>
    </xf>
    <xf numFmtId="0" fontId="19" fillId="0" borderId="3" xfId="0" applyFont="1" applyBorder="1" applyAlignment="1" applyProtection="1">
      <alignment horizontal="center"/>
      <protection hidden="1"/>
    </xf>
    <xf numFmtId="0" fontId="19" fillId="0" borderId="4" xfId="0" applyFont="1" applyBorder="1" applyAlignment="1" applyProtection="1">
      <alignment horizontal="center"/>
      <protection hidden="1"/>
    </xf>
    <xf numFmtId="0" fontId="19" fillId="0" borderId="9" xfId="0" applyFont="1" applyBorder="1" applyAlignment="1" applyProtection="1">
      <alignment horizontal="center" wrapText="1"/>
      <protection hidden="1"/>
    </xf>
    <xf numFmtId="0" fontId="19" fillId="0" borderId="9" xfId="0" applyFont="1" applyBorder="1" applyAlignment="1" applyProtection="1">
      <alignment horizontal="center"/>
      <protection hidden="1"/>
    </xf>
    <xf numFmtId="0" fontId="23" fillId="0" borderId="4" xfId="0" applyFont="1" applyBorder="1" applyAlignment="1" applyProtection="1">
      <alignment horizontal="center" vertical="top"/>
      <protection hidden="1"/>
    </xf>
    <xf numFmtId="0" fontId="30" fillId="0" borderId="3" xfId="0" applyFont="1" applyBorder="1" applyAlignment="1" applyProtection="1">
      <alignment horizontal="right" vertical="center"/>
      <protection hidden="1"/>
    </xf>
    <xf numFmtId="0" fontId="19" fillId="0" borderId="0" xfId="0" applyFont="1" applyAlignment="1" applyProtection="1">
      <alignment horizontal="center" vertical="top"/>
      <protection hidden="1"/>
    </xf>
    <xf numFmtId="0" fontId="0" fillId="0" borderId="0" xfId="0" applyAlignment="1" applyProtection="1">
      <alignment horizontal="center" vertical="top"/>
      <protection hidden="1"/>
    </xf>
    <xf numFmtId="0" fontId="31" fillId="0" borderId="0" xfId="0" applyFont="1" applyAlignment="1" applyProtection="1">
      <alignment horizontal="left" vertical="top"/>
      <protection hidden="1"/>
    </xf>
    <xf numFmtId="0" fontId="2" fillId="0" borderId="0" xfId="0" quotePrefix="1" applyFont="1" applyAlignment="1" applyProtection="1">
      <alignment horizontal="left" vertical="top" wrapText="1"/>
      <protection hidden="1"/>
    </xf>
    <xf numFmtId="0" fontId="36" fillId="0" borderId="0" xfId="0" applyFont="1" applyAlignment="1" applyProtection="1">
      <alignment horizontal="center"/>
      <protection hidden="1"/>
    </xf>
    <xf numFmtId="0" fontId="35" fillId="0" borderId="0" xfId="0" applyFont="1" applyAlignment="1" applyProtection="1">
      <alignment horizontal="center"/>
      <protection hidden="1"/>
    </xf>
    <xf numFmtId="0" fontId="39" fillId="0" borderId="0" xfId="0" applyFont="1" applyAlignment="1" applyProtection="1">
      <alignment horizontal="center"/>
      <protection hidden="1"/>
    </xf>
    <xf numFmtId="0" fontId="33" fillId="0" borderId="0" xfId="0" applyFont="1" applyAlignment="1" applyProtection="1">
      <alignment horizontal="center"/>
      <protection hidden="1"/>
    </xf>
    <xf numFmtId="0" fontId="36" fillId="0" borderId="0" xfId="0" applyFont="1" applyAlignment="1" applyProtection="1">
      <alignment horizontal="center" vertical="center"/>
      <protection hidden="1"/>
    </xf>
    <xf numFmtId="0" fontId="39" fillId="0" borderId="0" xfId="0" applyFont="1" applyAlignment="1" applyProtection="1">
      <alignment horizontal="center" vertical="center"/>
      <protection hidden="1"/>
    </xf>
    <xf numFmtId="0" fontId="36" fillId="0" borderId="0" xfId="0" applyFont="1" applyAlignment="1" applyProtection="1">
      <alignment horizontal="left"/>
      <protection hidden="1"/>
    </xf>
    <xf numFmtId="0" fontId="34" fillId="0" borderId="0" xfId="0" applyFont="1" applyAlignment="1" applyProtection="1">
      <alignment horizontal="left"/>
      <protection hidden="1"/>
    </xf>
    <xf numFmtId="0" fontId="36" fillId="0" borderId="0" xfId="0" applyFont="1" applyAlignment="1" applyProtection="1">
      <alignment horizontal="center" vertical="top"/>
      <protection hidden="1"/>
    </xf>
    <xf numFmtId="0" fontId="36" fillId="0" borderId="0" xfId="0" applyFont="1" applyAlignment="1" applyProtection="1">
      <alignment horizontal="right" vertical="top"/>
      <protection hidden="1"/>
    </xf>
    <xf numFmtId="0" fontId="11" fillId="0" borderId="0" xfId="0" applyFont="1" applyAlignment="1" applyProtection="1">
      <alignment horizontal="left"/>
      <protection hidden="1"/>
    </xf>
    <xf numFmtId="0" fontId="11" fillId="0" borderId="0" xfId="0" applyFont="1" applyAlignment="1" applyProtection="1">
      <alignment horizontal="center"/>
      <protection hidden="1"/>
    </xf>
    <xf numFmtId="0" fontId="36" fillId="0" borderId="0" xfId="0" applyFont="1" applyAlignment="1" applyProtection="1">
      <alignment horizontal="left" vertical="center"/>
      <protection hidden="1"/>
    </xf>
    <xf numFmtId="0" fontId="36" fillId="0" borderId="0" xfId="0" applyFont="1" applyAlignment="1" applyProtection="1">
      <alignment horizontal="left" vertical="top"/>
      <protection hidden="1"/>
    </xf>
    <xf numFmtId="0" fontId="52" fillId="0" borderId="0" xfId="0" applyFont="1" applyAlignment="1" applyProtection="1">
      <alignment horizontal="left" vertical="center"/>
      <protection hidden="1"/>
    </xf>
    <xf numFmtId="0" fontId="8" fillId="0" borderId="0" xfId="0" applyFont="1" applyProtection="1">
      <protection hidden="1"/>
    </xf>
    <xf numFmtId="0" fontId="50" fillId="0" borderId="0" xfId="0" applyFont="1" applyAlignment="1" applyProtection="1">
      <alignment horizontal="left"/>
      <protection hidden="1"/>
    </xf>
    <xf numFmtId="0" fontId="50" fillId="16" borderId="0" xfId="0" applyFont="1" applyFill="1" applyAlignment="1" applyProtection="1">
      <alignment horizontal="center" vertical="top" wrapText="1"/>
      <protection hidden="1"/>
    </xf>
    <xf numFmtId="0" fontId="25" fillId="16" borderId="0" xfId="0" applyFont="1" applyFill="1" applyAlignment="1" applyProtection="1">
      <alignment horizontal="center" vertical="top" wrapText="1"/>
      <protection hidden="1"/>
    </xf>
    <xf numFmtId="0" fontId="50" fillId="0" borderId="0" xfId="0" applyFont="1" applyAlignment="1" applyProtection="1">
      <alignment horizontal="left" vertical="center"/>
      <protection hidden="1"/>
    </xf>
    <xf numFmtId="0" fontId="3" fillId="0" borderId="0" xfId="0" applyFont="1" applyProtection="1">
      <protection hidden="1"/>
    </xf>
    <xf numFmtId="0" fontId="25" fillId="0" borderId="20" xfId="0" applyFont="1" applyBorder="1" applyAlignment="1" applyProtection="1">
      <alignment horizontal="center" vertical="center"/>
      <protection hidden="1"/>
    </xf>
    <xf numFmtId="0" fontId="25" fillId="0" borderId="21" xfId="0" applyFont="1" applyBorder="1" applyAlignment="1" applyProtection="1">
      <alignment horizontal="center" vertical="center"/>
      <protection hidden="1"/>
    </xf>
    <xf numFmtId="0" fontId="25" fillId="0" borderId="22" xfId="0" applyFont="1" applyBorder="1" applyAlignment="1" applyProtection="1">
      <alignment horizontal="center" vertical="center"/>
      <protection hidden="1"/>
    </xf>
    <xf numFmtId="0" fontId="50" fillId="0" borderId="19" xfId="0" applyFont="1" applyBorder="1" applyAlignment="1" applyProtection="1">
      <alignment horizontal="left" vertical="center" wrapText="1"/>
      <protection hidden="1"/>
    </xf>
    <xf numFmtId="0" fontId="53" fillId="0" borderId="19" xfId="0" applyFont="1" applyBorder="1" applyProtection="1">
      <protection hidden="1"/>
    </xf>
    <xf numFmtId="0" fontId="50" fillId="16" borderId="0" xfId="0" applyFont="1" applyFill="1" applyAlignment="1" applyProtection="1">
      <alignment horizontal="left" vertical="center"/>
      <protection hidden="1"/>
    </xf>
    <xf numFmtId="0" fontId="53" fillId="0" borderId="0" xfId="0" applyFont="1" applyProtection="1">
      <protection hidden="1"/>
    </xf>
    <xf numFmtId="165" fontId="54" fillId="16" borderId="0" xfId="0" applyNumberFormat="1" applyFont="1" applyFill="1" applyAlignment="1" applyProtection="1">
      <alignment horizontal="left"/>
      <protection hidden="1"/>
    </xf>
    <xf numFmtId="0" fontId="25" fillId="0" borderId="0" xfId="0" applyFont="1" applyAlignment="1" applyProtection="1">
      <alignment horizontal="center"/>
      <protection hidden="1"/>
    </xf>
    <xf numFmtId="0" fontId="50" fillId="0" borderId="20" xfId="0" applyFont="1" applyBorder="1" applyAlignment="1" applyProtection="1">
      <alignment horizontal="left" vertical="center"/>
      <protection hidden="1"/>
    </xf>
    <xf numFmtId="0" fontId="53" fillId="0" borderId="22" xfId="0" applyFont="1" applyBorder="1" applyProtection="1">
      <protection hidden="1"/>
    </xf>
    <xf numFmtId="0" fontId="50" fillId="0" borderId="20" xfId="0" applyFont="1" applyBorder="1" applyAlignment="1" applyProtection="1">
      <alignment horizontal="center" vertical="center"/>
      <protection hidden="1"/>
    </xf>
    <xf numFmtId="0" fontId="53" fillId="0" borderId="21" xfId="0" applyFont="1" applyBorder="1" applyProtection="1">
      <protection hidden="1"/>
    </xf>
    <xf numFmtId="0" fontId="50" fillId="0" borderId="0" xfId="0" applyFont="1" applyAlignment="1" applyProtection="1">
      <alignment horizontal="center"/>
      <protection hidden="1"/>
    </xf>
    <xf numFmtId="0" fontId="50" fillId="0" borderId="20" xfId="0" applyFont="1" applyBorder="1" applyAlignment="1" applyProtection="1">
      <alignment horizontal="center" vertical="center" wrapText="1"/>
      <protection hidden="1"/>
    </xf>
    <xf numFmtId="0" fontId="50" fillId="0" borderId="16" xfId="0" applyFont="1" applyBorder="1" applyAlignment="1" applyProtection="1">
      <alignment horizontal="center" vertical="center" wrapText="1"/>
      <protection hidden="1"/>
    </xf>
    <xf numFmtId="0" fontId="53" fillId="0" borderId="17" xfId="0" applyFont="1" applyBorder="1" applyProtection="1">
      <protection hidden="1"/>
    </xf>
    <xf numFmtId="0" fontId="53" fillId="0" borderId="23" xfId="0" applyFont="1" applyBorder="1" applyProtection="1">
      <protection hidden="1"/>
    </xf>
    <xf numFmtId="0" fontId="53" fillId="0" borderId="24" xfId="0" applyFont="1" applyBorder="1" applyProtection="1">
      <protection hidden="1"/>
    </xf>
    <xf numFmtId="0" fontId="50" fillId="0" borderId="18" xfId="0" applyFont="1" applyBorder="1" applyAlignment="1" applyProtection="1">
      <alignment horizontal="center" vertical="center" wrapText="1"/>
      <protection hidden="1"/>
    </xf>
    <xf numFmtId="0" fontId="53" fillId="0" borderId="25" xfId="0" applyFont="1" applyBorder="1" applyProtection="1">
      <protection hidden="1"/>
    </xf>
    <xf numFmtId="0" fontId="53" fillId="0" borderId="26" xfId="0" applyFont="1" applyBorder="1" applyProtection="1">
      <protection hidden="1"/>
    </xf>
    <xf numFmtId="0" fontId="53" fillId="0" borderId="27" xfId="0" applyFont="1" applyBorder="1" applyProtection="1">
      <protection hidden="1"/>
    </xf>
    <xf numFmtId="0" fontId="25" fillId="0" borderId="0" xfId="0" applyFont="1" applyAlignment="1" applyProtection="1">
      <alignment horizontal="center" vertical="center" wrapText="1"/>
      <protection hidden="1"/>
    </xf>
    <xf numFmtId="0" fontId="0" fillId="0" borderId="0" xfId="0" applyAlignment="1" applyProtection="1">
      <alignment vertical="center"/>
      <protection hidden="1"/>
    </xf>
    <xf numFmtId="165" fontId="50" fillId="16" borderId="0" xfId="0" applyNumberFormat="1" applyFont="1" applyFill="1" applyAlignment="1" applyProtection="1">
      <alignment horizontal="center" vertical="top" wrapText="1"/>
      <protection hidden="1"/>
    </xf>
    <xf numFmtId="0" fontId="50" fillId="0" borderId="15" xfId="0" applyFont="1" applyBorder="1" applyAlignment="1" applyProtection="1">
      <alignment vertical="top" wrapText="1"/>
      <protection hidden="1"/>
    </xf>
    <xf numFmtId="0" fontId="53" fillId="0" borderId="15" xfId="0" applyFont="1" applyBorder="1" applyProtection="1">
      <protection hidden="1"/>
    </xf>
    <xf numFmtId="0" fontId="50" fillId="0" borderId="0" xfId="0" applyFont="1" applyAlignment="1" applyProtection="1">
      <alignment horizontal="center" vertical="top"/>
      <protection hidden="1"/>
    </xf>
    <xf numFmtId="0" fontId="50" fillId="0" borderId="0" xfId="0" applyFont="1" applyAlignment="1" applyProtection="1">
      <alignment horizontal="left" vertical="top"/>
      <protection hidden="1"/>
    </xf>
    <xf numFmtId="14" fontId="3" fillId="0" borderId="0" xfId="0" applyNumberFormat="1" applyFont="1" applyAlignment="1" applyProtection="1">
      <alignment horizontal="center" vertical="center"/>
      <protection hidden="1"/>
    </xf>
    <xf numFmtId="0" fontId="7" fillId="0" borderId="0" xfId="0" applyFont="1" applyAlignment="1" applyProtection="1">
      <alignment horizontal="left"/>
      <protection hidden="1"/>
    </xf>
    <xf numFmtId="0" fontId="16" fillId="0" borderId="0" xfId="0" applyFont="1" applyAlignment="1" applyProtection="1">
      <alignment horizontal="center"/>
      <protection hidden="1"/>
    </xf>
    <xf numFmtId="0" fontId="16" fillId="0" borderId="14" xfId="0" applyFont="1" applyBorder="1" applyAlignment="1" applyProtection="1">
      <alignment horizontal="center" vertical="center"/>
      <protection hidden="1"/>
    </xf>
  </cellXfs>
  <cellStyles count="3">
    <cellStyle name="Good" xfId="2" builtinId="26"/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1</xdr:row>
      <xdr:rowOff>0</xdr:rowOff>
    </xdr:from>
    <xdr:to>
      <xdr:col>5</xdr:col>
      <xdr:colOff>600074</xdr:colOff>
      <xdr:row>11</xdr:row>
      <xdr:rowOff>228600</xdr:rowOff>
    </xdr:to>
    <xdr:pic>
      <xdr:nvPicPr>
        <xdr:cNvPr id="2" name="Picture 1" descr="20191011_165328-removebg-preview-removebg-preview.png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91250" y="0"/>
          <a:ext cx="2419349" cy="29146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1704975</xdr:colOff>
      <xdr:row>16</xdr:row>
      <xdr:rowOff>66675</xdr:rowOff>
    </xdr:from>
    <xdr:to>
      <xdr:col>1</xdr:col>
      <xdr:colOff>2257425</xdr:colOff>
      <xdr:row>16</xdr:row>
      <xdr:rowOff>180975</xdr:rowOff>
    </xdr:to>
    <xdr:sp macro="" textlink="">
      <xdr:nvSpPr>
        <xdr:cNvPr id="2" name="Right Arrow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SpPr/>
      </xdr:nvSpPr>
      <xdr:spPr>
        <a:xfrm>
          <a:off x="4267200" y="4943475"/>
          <a:ext cx="552450" cy="114300"/>
        </a:xfrm>
        <a:prstGeom prst="rightArrow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ln>
          <a:solidFill>
            <a:schemeClr val="accent1"/>
          </a:solidFill>
        </a:ln>
      </a:spPr>
      <a:bodyPr rtlCol="0" anchor="ctr"/>
      <a:lstStyle>
        <a:defPPr algn="ctr">
          <a:defRPr sz="1600" b="1">
            <a:solidFill>
              <a:schemeClr val="bg1"/>
            </a:solidFill>
          </a:defRPr>
        </a:defPPr>
      </a:lstStyle>
      <a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2"/>
  <sheetViews>
    <sheetView tabSelected="1" workbookViewId="0">
      <selection activeCell="C17" sqref="C17:F20"/>
    </sheetView>
  </sheetViews>
  <sheetFormatPr defaultColWidth="0" defaultRowHeight="15" zeroHeight="1"/>
  <cols>
    <col min="1" max="1" width="2.140625" customWidth="1"/>
    <col min="2" max="2" width="90.42578125" customWidth="1"/>
    <col min="3" max="6" width="9.140625" customWidth="1"/>
    <col min="7" max="7" width="2.28515625" customWidth="1"/>
    <col min="8" max="16384" width="9.140625" hidden="1"/>
  </cols>
  <sheetData>
    <row r="1" spans="1:7">
      <c r="A1" s="176"/>
      <c r="B1" s="176"/>
      <c r="C1" s="176"/>
      <c r="D1" s="176"/>
      <c r="E1" s="176"/>
      <c r="F1" s="176"/>
      <c r="G1" s="176"/>
    </row>
    <row r="2" spans="1:7" ht="32.25" customHeight="1">
      <c r="A2" s="176"/>
      <c r="B2" s="78" t="s">
        <v>630</v>
      </c>
      <c r="C2" s="188"/>
      <c r="D2" s="189"/>
      <c r="E2" s="189"/>
      <c r="F2" s="189"/>
      <c r="G2" s="176"/>
    </row>
    <row r="3" spans="1:7" ht="27" customHeight="1">
      <c r="A3" s="176"/>
      <c r="B3" s="79" t="s">
        <v>647</v>
      </c>
      <c r="C3" s="188"/>
      <c r="D3" s="189"/>
      <c r="E3" s="189"/>
      <c r="F3" s="189"/>
      <c r="G3" s="176"/>
    </row>
    <row r="4" spans="1:7" ht="21">
      <c r="A4" s="176"/>
      <c r="B4" s="80" t="s">
        <v>631</v>
      </c>
      <c r="C4" s="188"/>
      <c r="D4" s="189"/>
      <c r="E4" s="189"/>
      <c r="F4" s="189"/>
      <c r="G4" s="176"/>
    </row>
    <row r="5" spans="1:7" ht="18.75">
      <c r="A5" s="176"/>
      <c r="B5" s="81" t="s">
        <v>653</v>
      </c>
      <c r="C5" s="188"/>
      <c r="D5" s="189"/>
      <c r="E5" s="189"/>
      <c r="F5" s="189"/>
      <c r="G5" s="176"/>
    </row>
    <row r="6" spans="1:7" ht="18.75">
      <c r="A6" s="176"/>
      <c r="B6" s="81" t="s">
        <v>632</v>
      </c>
      <c r="C6" s="188"/>
      <c r="D6" s="189"/>
      <c r="E6" s="189"/>
      <c r="F6" s="189"/>
      <c r="G6" s="176"/>
    </row>
    <row r="7" spans="1:7" ht="18.75">
      <c r="A7" s="176"/>
      <c r="B7" s="81" t="s">
        <v>633</v>
      </c>
      <c r="C7" s="188"/>
      <c r="D7" s="189"/>
      <c r="E7" s="189"/>
      <c r="F7" s="189"/>
      <c r="G7" s="176"/>
    </row>
    <row r="8" spans="1:7" ht="18.75">
      <c r="A8" s="176"/>
      <c r="B8" s="81" t="s">
        <v>634</v>
      </c>
      <c r="C8" s="188"/>
      <c r="D8" s="189"/>
      <c r="E8" s="189"/>
      <c r="F8" s="189"/>
      <c r="G8" s="176"/>
    </row>
    <row r="9" spans="1:7" ht="18.75">
      <c r="A9" s="176"/>
      <c r="B9" s="81" t="s">
        <v>646</v>
      </c>
      <c r="C9" s="188"/>
      <c r="D9" s="189"/>
      <c r="E9" s="189"/>
      <c r="F9" s="189"/>
      <c r="G9" s="176"/>
    </row>
    <row r="10" spans="1:7" ht="18.75">
      <c r="A10" s="176"/>
      <c r="B10" s="81" t="s">
        <v>635</v>
      </c>
      <c r="C10" s="188"/>
      <c r="D10" s="189"/>
      <c r="E10" s="189"/>
      <c r="F10" s="189"/>
      <c r="G10" s="176"/>
    </row>
    <row r="11" spans="1:7" ht="18.75">
      <c r="A11" s="176"/>
      <c r="B11" s="81" t="s">
        <v>636</v>
      </c>
      <c r="C11" s="188"/>
      <c r="D11" s="189"/>
      <c r="E11" s="189"/>
      <c r="F11" s="189"/>
      <c r="G11" s="176"/>
    </row>
    <row r="12" spans="1:7" ht="18.75">
      <c r="A12" s="176"/>
      <c r="B12" s="81" t="s">
        <v>637</v>
      </c>
      <c r="C12" s="188"/>
      <c r="D12" s="189"/>
      <c r="E12" s="189"/>
      <c r="F12" s="189"/>
      <c r="G12" s="176"/>
    </row>
    <row r="13" spans="1:7" ht="18.75">
      <c r="A13" s="176"/>
      <c r="B13" s="81" t="s">
        <v>638</v>
      </c>
      <c r="C13" s="190" t="s">
        <v>654</v>
      </c>
      <c r="D13" s="190"/>
      <c r="E13" s="190"/>
      <c r="F13" s="190"/>
      <c r="G13" s="176"/>
    </row>
    <row r="14" spans="1:7" ht="18.75">
      <c r="A14" s="176"/>
      <c r="B14" s="81" t="s">
        <v>639</v>
      </c>
      <c r="C14" s="182" t="s">
        <v>655</v>
      </c>
      <c r="D14" s="182"/>
      <c r="E14" s="182"/>
      <c r="F14" s="182"/>
      <c r="G14" s="176"/>
    </row>
    <row r="15" spans="1:7" ht="18.75">
      <c r="A15" s="176"/>
      <c r="B15" s="81" t="s">
        <v>640</v>
      </c>
      <c r="C15" s="183" t="s">
        <v>656</v>
      </c>
      <c r="D15" s="184"/>
      <c r="E15" s="184"/>
      <c r="F15" s="184"/>
      <c r="G15" s="176"/>
    </row>
    <row r="16" spans="1:7" ht="18.75">
      <c r="A16" s="176"/>
      <c r="B16" s="82" t="s">
        <v>642</v>
      </c>
      <c r="C16" s="185" t="s">
        <v>657</v>
      </c>
      <c r="D16" s="186"/>
      <c r="E16" s="186"/>
      <c r="F16" s="186"/>
      <c r="G16" s="176"/>
    </row>
    <row r="17" spans="1:7" ht="18.75" customHeight="1">
      <c r="A17" s="176"/>
      <c r="B17" s="82" t="s">
        <v>641</v>
      </c>
      <c r="C17" s="187" t="s">
        <v>658</v>
      </c>
      <c r="D17" s="177"/>
      <c r="E17" s="177"/>
      <c r="F17" s="177"/>
      <c r="G17" s="176"/>
    </row>
    <row r="18" spans="1:7" ht="18.75">
      <c r="A18" s="176"/>
      <c r="B18" s="82" t="s">
        <v>643</v>
      </c>
      <c r="C18" s="187"/>
      <c r="D18" s="177"/>
      <c r="E18" s="177"/>
      <c r="F18" s="177"/>
      <c r="G18" s="176"/>
    </row>
    <row r="19" spans="1:7" ht="18.75">
      <c r="A19" s="176"/>
      <c r="B19" s="82" t="s">
        <v>651</v>
      </c>
      <c r="C19" s="187"/>
      <c r="D19" s="177"/>
      <c r="E19" s="177"/>
      <c r="F19" s="177"/>
      <c r="G19" s="176"/>
    </row>
    <row r="20" spans="1:7" ht="18.75">
      <c r="A20" s="176"/>
      <c r="B20" s="81" t="s">
        <v>644</v>
      </c>
      <c r="C20" s="187"/>
      <c r="D20" s="177"/>
      <c r="E20" s="177"/>
      <c r="F20" s="177"/>
      <c r="G20" s="176"/>
    </row>
    <row r="21" spans="1:7" ht="18.75" customHeight="1">
      <c r="A21" s="176"/>
      <c r="B21" s="81" t="s">
        <v>645</v>
      </c>
      <c r="C21" s="177" t="s">
        <v>681</v>
      </c>
      <c r="D21" s="177"/>
      <c r="E21" s="177"/>
      <c r="F21" s="177"/>
      <c r="G21" s="176"/>
    </row>
    <row r="22" spans="1:7" ht="23.25" customHeight="1">
      <c r="A22" s="176"/>
      <c r="B22" s="83" t="s">
        <v>648</v>
      </c>
      <c r="C22" s="177"/>
      <c r="D22" s="177"/>
      <c r="E22" s="177"/>
      <c r="F22" s="177"/>
      <c r="G22" s="176"/>
    </row>
    <row r="23" spans="1:7" ht="18.75">
      <c r="A23" s="176"/>
      <c r="B23" s="82" t="s">
        <v>649</v>
      </c>
      <c r="C23" s="177"/>
      <c r="D23" s="177"/>
      <c r="E23" s="177"/>
      <c r="F23" s="177"/>
      <c r="G23" s="176"/>
    </row>
    <row r="24" spans="1:7" ht="18.75">
      <c r="A24" s="176"/>
      <c r="B24" s="82" t="s">
        <v>650</v>
      </c>
      <c r="C24" s="177"/>
      <c r="D24" s="177"/>
      <c r="E24" s="177"/>
      <c r="F24" s="177"/>
      <c r="G24" s="176"/>
    </row>
    <row r="25" spans="1:7" ht="18.75">
      <c r="A25" s="176"/>
      <c r="B25" s="82" t="s">
        <v>652</v>
      </c>
      <c r="C25" s="177"/>
      <c r="D25" s="177"/>
      <c r="E25" s="177"/>
      <c r="F25" s="177"/>
      <c r="G25" s="176"/>
    </row>
    <row r="26" spans="1:7" ht="18.75">
      <c r="A26" s="176"/>
      <c r="B26" s="82"/>
      <c r="C26" s="178" t="s">
        <v>680</v>
      </c>
      <c r="D26" s="179"/>
      <c r="E26" s="179"/>
      <c r="F26" s="179"/>
      <c r="G26" s="176"/>
    </row>
    <row r="27" spans="1:7" ht="23.25">
      <c r="A27" s="176"/>
      <c r="B27" s="169" t="s">
        <v>682</v>
      </c>
      <c r="C27" s="180">
        <v>9784379510</v>
      </c>
      <c r="D27" s="181"/>
      <c r="E27" s="181"/>
      <c r="F27" s="181"/>
      <c r="G27" s="176"/>
    </row>
    <row r="28" spans="1:7" ht="11.25" customHeight="1">
      <c r="A28" s="176"/>
      <c r="B28" s="176"/>
      <c r="C28" s="176"/>
      <c r="D28" s="176"/>
      <c r="E28" s="176"/>
      <c r="F28" s="176"/>
      <c r="G28" s="176"/>
    </row>
    <row r="29" spans="1:7" ht="18.75" hidden="1">
      <c r="B29" s="72"/>
    </row>
    <row r="30" spans="1:7" ht="18.75" hidden="1">
      <c r="B30" s="72"/>
    </row>
    <row r="31" spans="1:7" ht="18.75" hidden="1">
      <c r="B31" s="72"/>
    </row>
    <row r="32" spans="1:7" ht="18.75" hidden="1">
      <c r="B32" s="72"/>
    </row>
  </sheetData>
  <sheetProtection password="FC12" sheet="1" objects="1" scenarios="1"/>
  <mergeCells count="14">
    <mergeCell ref="G2:G28"/>
    <mergeCell ref="A28:F28"/>
    <mergeCell ref="A2:A27"/>
    <mergeCell ref="A1:G1"/>
    <mergeCell ref="C21:F25"/>
    <mergeCell ref="C26:F26"/>
    <mergeCell ref="C27:F27"/>
    <mergeCell ref="C14:F14"/>
    <mergeCell ref="C15:F15"/>
    <mergeCell ref="C16:F16"/>
    <mergeCell ref="C17:F20"/>
    <mergeCell ref="C2:F11"/>
    <mergeCell ref="C12:F12"/>
    <mergeCell ref="C13:F13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E112"/>
  <sheetViews>
    <sheetView workbookViewId="0">
      <selection activeCell="C6" sqref="C6"/>
    </sheetView>
  </sheetViews>
  <sheetFormatPr defaultColWidth="0" defaultRowHeight="15" zeroHeight="1"/>
  <cols>
    <col min="1" max="1" width="3.140625" customWidth="1"/>
    <col min="2" max="2" width="30.7109375" customWidth="1"/>
    <col min="3" max="3" width="25" customWidth="1"/>
    <col min="4" max="4" width="18.5703125" customWidth="1"/>
    <col min="5" max="5" width="30.7109375" customWidth="1"/>
    <col min="6" max="6" width="18.140625" customWidth="1"/>
    <col min="7" max="7" width="18.28515625" customWidth="1"/>
    <col min="8" max="8" width="7" customWidth="1"/>
    <col min="9" max="9" width="27.140625" customWidth="1"/>
    <col min="10" max="10" width="0.7109375" customWidth="1"/>
    <col min="11" max="11" width="4" hidden="1"/>
    <col min="12" max="22" width="9.140625" hidden="1"/>
    <col min="23" max="23" width="21.85546875" hidden="1"/>
    <col min="24" max="24" width="18.140625" hidden="1"/>
    <col min="25" max="25" width="18" hidden="1"/>
    <col min="26" max="26" width="18.140625" hidden="1"/>
    <col min="27" max="27" width="21.5703125" hidden="1"/>
    <col min="28" max="28" width="21.140625" hidden="1"/>
    <col min="29" max="16384" width="9.140625" hidden="1"/>
  </cols>
  <sheetData>
    <row r="1" spans="1:31" ht="32.25" customHeight="1">
      <c r="A1" s="205"/>
      <c r="B1" s="203" t="s">
        <v>629</v>
      </c>
      <c r="C1" s="203"/>
      <c r="D1" s="203"/>
      <c r="E1" s="203"/>
      <c r="F1" s="203"/>
      <c r="G1" s="203"/>
      <c r="H1" s="203"/>
      <c r="I1" s="204"/>
      <c r="L1" s="10" t="s">
        <v>357</v>
      </c>
      <c r="M1" s="10" t="s">
        <v>347</v>
      </c>
      <c r="N1" s="10" t="s">
        <v>348</v>
      </c>
      <c r="P1" s="202" t="s">
        <v>349</v>
      </c>
      <c r="Q1" s="202"/>
      <c r="R1" s="192" t="s">
        <v>353</v>
      </c>
      <c r="S1" s="192"/>
      <c r="T1" s="202" t="s">
        <v>354</v>
      </c>
      <c r="U1" s="202"/>
    </row>
    <row r="2" spans="1:31" ht="18.75">
      <c r="A2" s="206"/>
      <c r="B2" s="32" t="s">
        <v>0</v>
      </c>
      <c r="C2" s="217" t="s">
        <v>129</v>
      </c>
      <c r="D2" s="218"/>
      <c r="E2" s="33" t="s">
        <v>1</v>
      </c>
      <c r="F2" s="227" t="s">
        <v>297</v>
      </c>
      <c r="G2" s="228"/>
      <c r="H2" s="229"/>
      <c r="I2" s="36" t="s">
        <v>135</v>
      </c>
      <c r="L2" s="8">
        <f>D14*F14</f>
        <v>43732</v>
      </c>
      <c r="M2" s="8">
        <f>DATEDIF($B$14, $C$14, "Y")</f>
        <v>29</v>
      </c>
      <c r="N2" s="8">
        <f>M2*2</f>
        <v>58</v>
      </c>
      <c r="O2" s="8">
        <f>N2</f>
        <v>58</v>
      </c>
      <c r="P2" s="8">
        <f>DATEDIF($I$5, $C$14, "Y")</f>
        <v>60</v>
      </c>
      <c r="Q2" s="11">
        <f>P2+1</f>
        <v>61</v>
      </c>
      <c r="R2" s="191">
        <f>D14/2</f>
        <v>37700</v>
      </c>
      <c r="S2" s="191"/>
      <c r="T2" s="191">
        <f>D14*50%</f>
        <v>37700</v>
      </c>
      <c r="U2" s="191"/>
      <c r="W2" s="6" t="s">
        <v>397</v>
      </c>
      <c r="X2" t="s">
        <v>407</v>
      </c>
      <c r="Y2" s="6"/>
      <c r="Z2" s="6"/>
      <c r="AA2" s="6"/>
      <c r="AB2" t="s">
        <v>499</v>
      </c>
      <c r="AC2" s="8" t="s">
        <v>523</v>
      </c>
      <c r="AD2" s="43" t="s">
        <v>548</v>
      </c>
      <c r="AE2" s="43" t="str">
        <f>VLOOKUP(E52,AB2:AD25,3,0)</f>
        <v>ysoy&amp;11</v>
      </c>
    </row>
    <row r="3" spans="1:31" ht="18.75">
      <c r="A3" s="206"/>
      <c r="B3" s="32" t="s">
        <v>2</v>
      </c>
      <c r="C3" s="217" t="s">
        <v>130</v>
      </c>
      <c r="D3" s="219"/>
      <c r="E3" s="33" t="s">
        <v>3</v>
      </c>
      <c r="F3" s="220" t="s">
        <v>298</v>
      </c>
      <c r="G3" s="221"/>
      <c r="H3" s="221"/>
      <c r="I3" s="222"/>
      <c r="L3" s="8">
        <f>D14+L2</f>
        <v>119132</v>
      </c>
      <c r="M3" s="8">
        <f>DATEDIF($B$14, $C$14, "ym")</f>
        <v>7</v>
      </c>
      <c r="N3" s="8">
        <f>IF(M3&gt;=9,2,IF(M3&gt;=3,1,IF(M3&gt;=2,0,0)))</f>
        <v>1</v>
      </c>
      <c r="P3" s="8">
        <f>DATEDIF($I$5, $C$14, "ym")</f>
        <v>0</v>
      </c>
      <c r="Q3" s="8" t="s">
        <v>350</v>
      </c>
      <c r="R3" s="191">
        <f>N5/50</f>
        <v>1.18</v>
      </c>
      <c r="S3" s="191"/>
      <c r="T3" s="191">
        <f>D14*30%</f>
        <v>22620</v>
      </c>
      <c r="U3" s="191"/>
      <c r="W3" s="6" t="s">
        <v>401</v>
      </c>
      <c r="X3" t="s">
        <v>408</v>
      </c>
      <c r="AB3" t="s">
        <v>500</v>
      </c>
      <c r="AC3" s="8" t="s">
        <v>524</v>
      </c>
      <c r="AD3" s="43" t="s">
        <v>549</v>
      </c>
    </row>
    <row r="4" spans="1:31" ht="18.75">
      <c r="A4" s="206"/>
      <c r="B4" s="32" t="s">
        <v>6</v>
      </c>
      <c r="C4" s="217" t="s">
        <v>131</v>
      </c>
      <c r="D4" s="226"/>
      <c r="E4" s="33" t="s">
        <v>7</v>
      </c>
      <c r="F4" s="220" t="s">
        <v>358</v>
      </c>
      <c r="G4" s="221"/>
      <c r="H4" s="221"/>
      <c r="I4" s="222"/>
      <c r="L4" s="8">
        <f>ROUND(L3/30*H11,0)</f>
        <v>1191320</v>
      </c>
      <c r="M4" s="8">
        <f>DATEDIF($B$14, $C$14, "md")</f>
        <v>25</v>
      </c>
      <c r="N4" s="8">
        <f>IF(N3&gt;=3,1,0)</f>
        <v>0</v>
      </c>
      <c r="P4" s="8">
        <f>DATEDIF($I$5, $C$14, "md")</f>
        <v>18</v>
      </c>
      <c r="Q4" s="13">
        <f>VLOOKUP($Q$2,M15:N69,2,0)</f>
        <v>8.1940000000000008</v>
      </c>
      <c r="R4" s="191">
        <f>ROUND(R2*R3,0)</f>
        <v>44486</v>
      </c>
      <c r="S4" s="191"/>
      <c r="T4" s="191">
        <f>IF(N11&gt;=14,T2,T3)</f>
        <v>37700</v>
      </c>
      <c r="U4" s="191"/>
      <c r="W4" s="6" t="s">
        <v>399</v>
      </c>
      <c r="X4" t="s">
        <v>409</v>
      </c>
      <c r="AB4" t="s">
        <v>501</v>
      </c>
      <c r="AC4" s="8" t="s">
        <v>525</v>
      </c>
      <c r="AD4" s="43" t="s">
        <v>550</v>
      </c>
    </row>
    <row r="5" spans="1:31" ht="18.75">
      <c r="A5" s="206"/>
      <c r="B5" s="32" t="s">
        <v>4</v>
      </c>
      <c r="C5" s="217" t="s">
        <v>132</v>
      </c>
      <c r="D5" s="218"/>
      <c r="E5" s="33" t="s">
        <v>5</v>
      </c>
      <c r="F5" s="21" t="s">
        <v>365</v>
      </c>
      <c r="G5" s="200" t="s">
        <v>8</v>
      </c>
      <c r="H5" s="201"/>
      <c r="I5" s="35">
        <v>23327</v>
      </c>
      <c r="N5" s="8">
        <f>SUM(N2:N4)</f>
        <v>59</v>
      </c>
      <c r="R5" s="193">
        <f>IF(R4&lt;=R2,R4,R2)</f>
        <v>37700</v>
      </c>
      <c r="S5" s="193"/>
      <c r="T5" s="191"/>
      <c r="U5" s="191"/>
      <c r="W5" s="6" t="s">
        <v>400</v>
      </c>
      <c r="X5" t="s">
        <v>403</v>
      </c>
      <c r="AB5" t="s">
        <v>502</v>
      </c>
      <c r="AC5" s="8" t="s">
        <v>526</v>
      </c>
      <c r="AD5" s="43" t="s">
        <v>551</v>
      </c>
    </row>
    <row r="6" spans="1:31" ht="18.75">
      <c r="A6" s="206"/>
      <c r="B6" s="32" t="s">
        <v>9</v>
      </c>
      <c r="C6" s="21" t="s">
        <v>133</v>
      </c>
      <c r="D6" s="170" t="s">
        <v>684</v>
      </c>
      <c r="E6" s="33" t="s">
        <v>10</v>
      </c>
      <c r="F6" s="20">
        <v>9784379510</v>
      </c>
      <c r="G6" s="200" t="s">
        <v>12</v>
      </c>
      <c r="H6" s="201"/>
      <c r="I6" s="21" t="s">
        <v>296</v>
      </c>
      <c r="N6" s="8"/>
      <c r="R6" s="194">
        <f>IF(R5&lt;=R7,R7,IF(R5&gt;=R7,R5))</f>
        <v>37700</v>
      </c>
      <c r="S6" s="194"/>
      <c r="T6" s="194">
        <f>IF(T4&lt;=T7,T7,IF(T4&gt;=T7,T4))</f>
        <v>37700</v>
      </c>
      <c r="U6" s="194"/>
      <c r="W6" s="6" t="s">
        <v>398</v>
      </c>
      <c r="X6" t="s">
        <v>403</v>
      </c>
      <c r="AB6" t="s">
        <v>503</v>
      </c>
      <c r="AC6" s="8" t="s">
        <v>527</v>
      </c>
      <c r="AD6" s="43" t="s">
        <v>552</v>
      </c>
    </row>
    <row r="7" spans="1:31" ht="36" customHeight="1">
      <c r="A7" s="206"/>
      <c r="B7" s="32" t="s">
        <v>678</v>
      </c>
      <c r="C7" s="198" t="s">
        <v>679</v>
      </c>
      <c r="D7" s="199"/>
      <c r="E7" s="33" t="s">
        <v>14</v>
      </c>
      <c r="F7" s="227" t="s">
        <v>134</v>
      </c>
      <c r="G7" s="228"/>
      <c r="H7" s="228"/>
      <c r="I7" s="229"/>
      <c r="M7" s="8">
        <f>IF(N2&gt;=20,2,IF(M3&gt;=3,1,IF(M3&gt;=2,0,0)))</f>
        <v>2</v>
      </c>
      <c r="N7" s="8">
        <f>N5/2</f>
        <v>29.5</v>
      </c>
      <c r="O7" s="8">
        <f>IF(M2&gt;=20,20,IF(M2&gt;=11,20,IF(M2&gt;=11,12,IF(M2&gt;=5,12,IF(M2&gt;=4,6,IF(M2&gt;=1,6,IF(M2&gt;=0,2)))))))</f>
        <v>20</v>
      </c>
      <c r="R7" s="8">
        <v>8850</v>
      </c>
      <c r="S7" s="8">
        <v>218600</v>
      </c>
      <c r="T7" s="8">
        <v>8850</v>
      </c>
      <c r="W7" s="6" t="s">
        <v>402</v>
      </c>
      <c r="X7" t="s">
        <v>404</v>
      </c>
      <c r="AB7" t="s">
        <v>504</v>
      </c>
      <c r="AC7" s="8" t="s">
        <v>528</v>
      </c>
      <c r="AD7" s="43" t="s">
        <v>553</v>
      </c>
    </row>
    <row r="8" spans="1:31" ht="27.75" customHeight="1">
      <c r="A8" s="206"/>
      <c r="B8" s="32" t="s">
        <v>13</v>
      </c>
      <c r="C8" s="195" t="s">
        <v>676</v>
      </c>
      <c r="D8" s="196"/>
      <c r="E8" s="197"/>
      <c r="F8" s="73" t="s">
        <v>677</v>
      </c>
      <c r="G8" s="34" t="s">
        <v>623</v>
      </c>
      <c r="H8" s="172" t="s">
        <v>685</v>
      </c>
      <c r="I8" s="171" t="s">
        <v>686</v>
      </c>
      <c r="M8" s="192" t="s">
        <v>342</v>
      </c>
      <c r="N8" s="192"/>
      <c r="O8" s="192"/>
      <c r="P8" s="192"/>
      <c r="Q8" s="9"/>
      <c r="R8" s="9"/>
      <c r="S8" s="9"/>
      <c r="T8" s="9"/>
      <c r="U8" s="9"/>
      <c r="V8" s="9"/>
      <c r="W8" s="9"/>
      <c r="X8" t="s">
        <v>405</v>
      </c>
      <c r="Y8" s="9" t="s">
        <v>411</v>
      </c>
      <c r="Z8" s="9" t="s">
        <v>424</v>
      </c>
      <c r="AB8" t="s">
        <v>505</v>
      </c>
      <c r="AC8" s="8" t="s">
        <v>529</v>
      </c>
      <c r="AD8" s="43" t="s">
        <v>554</v>
      </c>
    </row>
    <row r="9" spans="1:31" ht="35.25" customHeight="1">
      <c r="A9" s="206"/>
      <c r="B9" s="223" t="s">
        <v>330</v>
      </c>
      <c r="C9" s="224"/>
      <c r="D9" s="224"/>
      <c r="E9" s="224"/>
      <c r="F9" s="224"/>
      <c r="G9" s="224"/>
      <c r="H9" s="224"/>
      <c r="I9" s="225"/>
      <c r="M9" s="9"/>
      <c r="N9" s="9"/>
      <c r="O9" s="8" t="s">
        <v>343</v>
      </c>
      <c r="P9" s="8" t="s">
        <v>341</v>
      </c>
      <c r="Q9" s="9"/>
      <c r="R9" s="7"/>
      <c r="S9" s="7"/>
      <c r="T9" s="7"/>
      <c r="U9" s="7"/>
      <c r="V9" s="7"/>
      <c r="W9" s="6"/>
      <c r="X9" t="s">
        <v>406</v>
      </c>
      <c r="Y9" t="s">
        <v>421</v>
      </c>
      <c r="Z9" t="s">
        <v>426</v>
      </c>
      <c r="AB9" t="s">
        <v>506</v>
      </c>
      <c r="AC9" s="8" t="s">
        <v>530</v>
      </c>
      <c r="AD9" s="43" t="s">
        <v>555</v>
      </c>
    </row>
    <row r="10" spans="1:31" ht="18.75">
      <c r="A10" s="206"/>
      <c r="B10" s="14" t="s">
        <v>102</v>
      </c>
      <c r="C10" s="14" t="s">
        <v>352</v>
      </c>
      <c r="D10" s="14" t="s">
        <v>356</v>
      </c>
      <c r="E10" s="14" t="s">
        <v>345</v>
      </c>
      <c r="F10" s="14" t="s">
        <v>355</v>
      </c>
      <c r="G10" s="14" t="s">
        <v>357</v>
      </c>
      <c r="H10" s="14" t="s">
        <v>331</v>
      </c>
      <c r="I10" s="14" t="s">
        <v>332</v>
      </c>
      <c r="M10" s="8">
        <f>IF(N7&gt;=20,N7,O7)</f>
        <v>29.5</v>
      </c>
      <c r="O10" s="8">
        <f>(D14)+D14*F14</f>
        <v>119132</v>
      </c>
      <c r="P10" s="8">
        <f>O10</f>
        <v>119132</v>
      </c>
      <c r="S10" s="45"/>
      <c r="T10" s="46"/>
      <c r="U10" s="46"/>
      <c r="V10" s="46"/>
      <c r="W10" s="47"/>
      <c r="Y10" t="s">
        <v>412</v>
      </c>
      <c r="Z10" t="s">
        <v>425</v>
      </c>
      <c r="AB10" t="s">
        <v>507</v>
      </c>
      <c r="AC10" s="8" t="s">
        <v>531</v>
      </c>
      <c r="AD10" s="43" t="s">
        <v>556</v>
      </c>
    </row>
    <row r="11" spans="1:31" ht="24" customHeight="1">
      <c r="A11" s="206"/>
      <c r="B11" s="30">
        <f>O13</f>
        <v>1757197</v>
      </c>
      <c r="C11" s="30">
        <f>IF(I14="death","Not Eligible",O17)</f>
        <v>1235688</v>
      </c>
      <c r="D11" s="30">
        <f>IF(I14="death","Not Eligible",O16)</f>
        <v>12567</v>
      </c>
      <c r="E11" s="30">
        <f>IF(I14="death",T6,R6)</f>
        <v>37700</v>
      </c>
      <c r="F11" s="30">
        <f>IF(I14="death",E11,O18)</f>
        <v>25133</v>
      </c>
      <c r="G11" s="30">
        <f>L4</f>
        <v>1191320</v>
      </c>
      <c r="H11" s="31">
        <v>300</v>
      </c>
      <c r="I11" s="30">
        <f>IF(I14="Death",B11+G11,B11+C11+G11)</f>
        <v>4184205</v>
      </c>
      <c r="L11" s="16">
        <v>0.57999999999999996</v>
      </c>
      <c r="M11" s="8">
        <f>IF(M10&gt;=33,33,M10)</f>
        <v>29.5</v>
      </c>
      <c r="N11" s="8">
        <f>IF(N5&gt;=66,66,N5)</f>
        <v>59</v>
      </c>
      <c r="O11" s="8">
        <f>ROUND(O10*N11/4,0)</f>
        <v>1757197</v>
      </c>
      <c r="P11" s="8">
        <f>P10*M11</f>
        <v>3514394</v>
      </c>
      <c r="S11" s="1"/>
      <c r="T11" s="1"/>
      <c r="U11" s="1"/>
      <c r="V11" s="1"/>
      <c r="W11" s="44"/>
      <c r="X11" s="18"/>
      <c r="Y11" t="s">
        <v>422</v>
      </c>
      <c r="AB11" t="s">
        <v>508</v>
      </c>
      <c r="AC11" s="8" t="s">
        <v>532</v>
      </c>
      <c r="AD11" s="43" t="s">
        <v>557</v>
      </c>
    </row>
    <row r="12" spans="1:31" ht="25.5" customHeight="1">
      <c r="A12" s="206"/>
      <c r="B12" s="208" t="s">
        <v>333</v>
      </c>
      <c r="C12" s="209"/>
      <c r="D12" s="209"/>
      <c r="E12" s="209"/>
      <c r="F12" s="209"/>
      <c r="G12" s="209"/>
      <c r="H12" s="209"/>
      <c r="I12" s="210"/>
      <c r="L12" s="16">
        <v>0.55000000000000004</v>
      </c>
      <c r="M12" s="8"/>
      <c r="O12" s="8">
        <f>IF(O11&gt;=2500000,2500000,O11)</f>
        <v>1757197</v>
      </c>
      <c r="P12" s="8">
        <f>IF(P11&gt;=2500000,2500000,P11)</f>
        <v>2500000</v>
      </c>
      <c r="W12" s="18"/>
      <c r="X12" s="18"/>
      <c r="Y12" t="s">
        <v>423</v>
      </c>
      <c r="Z12" t="s">
        <v>427</v>
      </c>
      <c r="AA12" t="s">
        <v>434</v>
      </c>
      <c r="AB12" t="s">
        <v>509</v>
      </c>
      <c r="AC12" s="8" t="s">
        <v>533</v>
      </c>
      <c r="AD12" s="43" t="s">
        <v>558</v>
      </c>
    </row>
    <row r="13" spans="1:31" ht="23.25" customHeight="1">
      <c r="A13" s="206"/>
      <c r="B13" s="15" t="s">
        <v>336</v>
      </c>
      <c r="C13" s="15" t="s">
        <v>335</v>
      </c>
      <c r="D13" s="15" t="s">
        <v>334</v>
      </c>
      <c r="E13" s="15" t="s">
        <v>337</v>
      </c>
      <c r="F13" s="15" t="s">
        <v>338</v>
      </c>
      <c r="G13" s="211" t="s">
        <v>339</v>
      </c>
      <c r="H13" s="212"/>
      <c r="I13" s="14" t="s">
        <v>340</v>
      </c>
      <c r="L13" s="16">
        <v>0.53</v>
      </c>
      <c r="O13" s="192">
        <f>IF(I14="DEATH",P12,O12)</f>
        <v>1757197</v>
      </c>
      <c r="P13" s="192"/>
      <c r="W13" s="18"/>
      <c r="X13" s="18"/>
      <c r="Y13" t="s">
        <v>410</v>
      </c>
      <c r="Z13" t="s">
        <v>428</v>
      </c>
      <c r="AA13" t="s">
        <v>435</v>
      </c>
      <c r="AB13" t="s">
        <v>510</v>
      </c>
      <c r="AC13" s="8" t="s">
        <v>534</v>
      </c>
      <c r="AD13" s="43" t="s">
        <v>559</v>
      </c>
    </row>
    <row r="14" spans="1:31" ht="27" customHeight="1">
      <c r="A14" s="206"/>
      <c r="B14" s="22">
        <v>34429</v>
      </c>
      <c r="C14" s="22">
        <v>45260</v>
      </c>
      <c r="D14" s="27">
        <v>75400</v>
      </c>
      <c r="E14" s="30" t="str">
        <f>M2&amp;" Year "&amp;M3&amp;" Months "&amp;M4&amp;" Days "</f>
        <v xml:space="preserve">29 Year 7 Months 25 Days </v>
      </c>
      <c r="F14" s="28">
        <v>0.57999999999999996</v>
      </c>
      <c r="G14" s="213">
        <f>N11</f>
        <v>59</v>
      </c>
      <c r="H14" s="214"/>
      <c r="I14" s="29" t="s">
        <v>346</v>
      </c>
      <c r="L14" s="16">
        <v>0.5</v>
      </c>
      <c r="M14" s="192" t="s">
        <v>344</v>
      </c>
      <c r="N14" s="192"/>
      <c r="O14" s="192" t="s">
        <v>351</v>
      </c>
      <c r="P14" s="192"/>
      <c r="Q14" s="192"/>
      <c r="W14" s="18"/>
      <c r="X14" s="18"/>
      <c r="Y14" t="s">
        <v>413</v>
      </c>
      <c r="Z14" t="s">
        <v>429</v>
      </c>
      <c r="AB14" t="s">
        <v>511</v>
      </c>
      <c r="AC14" s="8" t="s">
        <v>535</v>
      </c>
      <c r="AD14" s="43" t="s">
        <v>560</v>
      </c>
    </row>
    <row r="15" spans="1:31" ht="26.25">
      <c r="A15" s="206"/>
      <c r="B15" s="208" t="s">
        <v>359</v>
      </c>
      <c r="C15" s="209"/>
      <c r="D15" s="209"/>
      <c r="E15" s="209"/>
      <c r="F15" s="209"/>
      <c r="G15" s="209"/>
      <c r="H15" s="209"/>
      <c r="I15" s="210"/>
      <c r="L15" s="16">
        <v>0.46</v>
      </c>
      <c r="M15" s="8">
        <v>20</v>
      </c>
      <c r="N15" s="8">
        <v>9.1880000000000006</v>
      </c>
      <c r="O15" s="192">
        <f>R6</f>
        <v>37700</v>
      </c>
      <c r="P15" s="192"/>
      <c r="Q15" s="192"/>
      <c r="W15" s="18"/>
      <c r="X15" s="18"/>
      <c r="Y15" t="s">
        <v>414</v>
      </c>
      <c r="Z15" t="s">
        <v>430</v>
      </c>
      <c r="AA15" t="s">
        <v>418</v>
      </c>
      <c r="AB15" t="s">
        <v>512</v>
      </c>
      <c r="AC15" s="8" t="s">
        <v>536</v>
      </c>
      <c r="AD15" s="43" t="s">
        <v>561</v>
      </c>
    </row>
    <row r="16" spans="1:31" ht="22.5" customHeight="1">
      <c r="A16" s="206"/>
      <c r="B16" s="15" t="s">
        <v>360</v>
      </c>
      <c r="C16" s="15" t="s">
        <v>361</v>
      </c>
      <c r="D16" s="15" t="s">
        <v>362</v>
      </c>
      <c r="E16" s="15" t="s">
        <v>363</v>
      </c>
      <c r="F16" s="15" t="s">
        <v>366</v>
      </c>
      <c r="G16" s="211" t="s">
        <v>364</v>
      </c>
      <c r="H16" s="212"/>
      <c r="I16" s="14" t="s">
        <v>367</v>
      </c>
      <c r="L16" s="16">
        <v>0.42</v>
      </c>
      <c r="M16" s="8">
        <v>21</v>
      </c>
      <c r="N16" s="8">
        <v>9.1869999999999994</v>
      </c>
      <c r="O16" s="192">
        <f>ROUND(O15/3,0)</f>
        <v>12567</v>
      </c>
      <c r="P16" s="192"/>
      <c r="Q16" s="192"/>
      <c r="Y16" t="s">
        <v>415</v>
      </c>
      <c r="Z16" t="s">
        <v>431</v>
      </c>
      <c r="AA16" t="s">
        <v>419</v>
      </c>
      <c r="AB16" t="s">
        <v>513</v>
      </c>
      <c r="AC16" s="8" t="s">
        <v>537</v>
      </c>
      <c r="AD16" s="43" t="s">
        <v>562</v>
      </c>
    </row>
    <row r="17" spans="1:30" ht="21.75" customHeight="1">
      <c r="A17" s="206"/>
      <c r="B17" s="20" t="s">
        <v>369</v>
      </c>
      <c r="C17" s="25">
        <v>4774110102</v>
      </c>
      <c r="D17" s="20" t="s">
        <v>370</v>
      </c>
      <c r="E17" s="20" t="s">
        <v>371</v>
      </c>
      <c r="F17" s="20" t="s">
        <v>372</v>
      </c>
      <c r="G17" s="215">
        <v>789612537456</v>
      </c>
      <c r="H17" s="216"/>
      <c r="I17" s="20" t="s">
        <v>368</v>
      </c>
      <c r="L17" s="16">
        <v>0.38</v>
      </c>
      <c r="M17" s="8">
        <v>22</v>
      </c>
      <c r="N17" s="8">
        <v>9.1859999999999999</v>
      </c>
      <c r="O17" s="193">
        <f>ROUND(O16*12*Q4,0)</f>
        <v>1235688</v>
      </c>
      <c r="P17" s="193"/>
      <c r="Q17" s="193"/>
      <c r="Z17" t="s">
        <v>432</v>
      </c>
      <c r="AA17" t="s">
        <v>439</v>
      </c>
      <c r="AB17" t="s">
        <v>514</v>
      </c>
      <c r="AC17" s="8" t="s">
        <v>538</v>
      </c>
      <c r="AD17" s="43" t="s">
        <v>563</v>
      </c>
    </row>
    <row r="18" spans="1:30" ht="26.25">
      <c r="A18" s="206"/>
      <c r="B18" s="208" t="s">
        <v>333</v>
      </c>
      <c r="C18" s="209"/>
      <c r="D18" s="209"/>
      <c r="E18" s="209"/>
      <c r="F18" s="209"/>
      <c r="G18" s="209"/>
      <c r="H18" s="209"/>
      <c r="I18" s="210"/>
      <c r="L18" s="16">
        <v>0.34</v>
      </c>
      <c r="M18" s="8">
        <v>23</v>
      </c>
      <c r="N18" s="8">
        <v>9.1850000000000005</v>
      </c>
      <c r="O18" s="192">
        <f>E11-D11</f>
        <v>25133</v>
      </c>
      <c r="P18" s="192"/>
      <c r="Q18" s="192"/>
      <c r="W18" s="7"/>
      <c r="Z18" t="s">
        <v>433</v>
      </c>
      <c r="AA18" t="s">
        <v>437</v>
      </c>
      <c r="AB18" t="s">
        <v>515</v>
      </c>
      <c r="AC18" s="8" t="s">
        <v>539</v>
      </c>
      <c r="AD18" s="43" t="s">
        <v>564</v>
      </c>
    </row>
    <row r="19" spans="1:30" ht="18.75">
      <c r="A19" s="206"/>
      <c r="B19" s="15" t="s">
        <v>373</v>
      </c>
      <c r="C19" s="15" t="s">
        <v>374</v>
      </c>
      <c r="D19" s="15" t="s">
        <v>375</v>
      </c>
      <c r="E19" s="15" t="s">
        <v>378</v>
      </c>
      <c r="F19" s="15" t="s">
        <v>380</v>
      </c>
      <c r="G19" s="211" t="s">
        <v>379</v>
      </c>
      <c r="H19" s="212"/>
      <c r="I19" s="17" t="s">
        <v>384</v>
      </c>
      <c r="L19" s="16">
        <v>0.31</v>
      </c>
      <c r="M19" s="8">
        <v>24</v>
      </c>
      <c r="N19" s="8">
        <v>9.1839999999999993</v>
      </c>
      <c r="O19" s="8"/>
      <c r="P19" s="8"/>
      <c r="AA19" t="s">
        <v>438</v>
      </c>
      <c r="AB19" t="s">
        <v>516</v>
      </c>
      <c r="AC19" s="8" t="s">
        <v>540</v>
      </c>
      <c r="AD19" s="43" t="s">
        <v>565</v>
      </c>
    </row>
    <row r="20" spans="1:30" ht="22.5" customHeight="1">
      <c r="A20" s="206"/>
      <c r="B20" s="20" t="s">
        <v>401</v>
      </c>
      <c r="C20" s="25" t="s">
        <v>407</v>
      </c>
      <c r="D20" s="20" t="s">
        <v>411</v>
      </c>
      <c r="E20" s="26" t="s">
        <v>425</v>
      </c>
      <c r="F20" s="20" t="s">
        <v>427</v>
      </c>
      <c r="G20" s="215" t="s">
        <v>435</v>
      </c>
      <c r="H20" s="216"/>
      <c r="I20" s="20" t="s">
        <v>436</v>
      </c>
      <c r="L20" s="16">
        <v>0.28000000000000003</v>
      </c>
      <c r="M20" s="8">
        <v>25</v>
      </c>
      <c r="N20" s="8">
        <v>9.1829999999999998</v>
      </c>
      <c r="O20" s="8"/>
      <c r="P20" s="8"/>
      <c r="V20" s="8"/>
      <c r="AA20" t="s">
        <v>404</v>
      </c>
      <c r="AB20" t="s">
        <v>517</v>
      </c>
      <c r="AC20" s="8" t="s">
        <v>541</v>
      </c>
      <c r="AD20" s="43" t="s">
        <v>566</v>
      </c>
    </row>
    <row r="21" spans="1:30" ht="31.5">
      <c r="A21" s="206"/>
      <c r="B21" s="17" t="s">
        <v>376</v>
      </c>
      <c r="C21" s="17" t="s">
        <v>377</v>
      </c>
      <c r="D21" s="17" t="s">
        <v>450</v>
      </c>
      <c r="E21" s="17" t="s">
        <v>381</v>
      </c>
      <c r="F21" s="17" t="s">
        <v>383</v>
      </c>
      <c r="G21" s="211" t="s">
        <v>382</v>
      </c>
      <c r="H21" s="212"/>
      <c r="I21" s="17" t="s">
        <v>385</v>
      </c>
      <c r="L21" s="16">
        <v>0.17</v>
      </c>
      <c r="M21" s="8">
        <v>26</v>
      </c>
      <c r="N21" s="8">
        <v>9.1820000000000004</v>
      </c>
      <c r="O21" s="8"/>
      <c r="P21" s="8"/>
      <c r="V21" s="8"/>
      <c r="AA21" t="s">
        <v>400</v>
      </c>
      <c r="AB21" t="s">
        <v>518</v>
      </c>
      <c r="AC21" s="8" t="s">
        <v>542</v>
      </c>
      <c r="AD21" s="43" t="s">
        <v>567</v>
      </c>
    </row>
    <row r="22" spans="1:30" ht="30" customHeight="1">
      <c r="A22" s="206"/>
      <c r="B22" s="23" t="s">
        <v>419</v>
      </c>
      <c r="C22" s="23" t="s">
        <v>443</v>
      </c>
      <c r="D22" s="37">
        <v>42714</v>
      </c>
      <c r="E22" s="23" t="s">
        <v>444</v>
      </c>
      <c r="F22" s="24" t="s">
        <v>445</v>
      </c>
      <c r="G22" s="233" t="s">
        <v>446</v>
      </c>
      <c r="H22" s="234"/>
      <c r="I22" s="23" t="s">
        <v>447</v>
      </c>
      <c r="L22" s="16">
        <v>0.12</v>
      </c>
      <c r="M22" s="8">
        <v>27</v>
      </c>
      <c r="N22" s="8">
        <v>9.18</v>
      </c>
      <c r="O22" s="8"/>
      <c r="P22" s="8"/>
      <c r="V22" s="8"/>
      <c r="AA22" t="s">
        <v>440</v>
      </c>
      <c r="AB22" t="s">
        <v>519</v>
      </c>
      <c r="AC22" s="8" t="s">
        <v>543</v>
      </c>
      <c r="AD22" s="43" t="s">
        <v>568</v>
      </c>
    </row>
    <row r="23" spans="1:30" ht="40.5" customHeight="1">
      <c r="A23" s="206"/>
      <c r="B23" s="17" t="s">
        <v>386</v>
      </c>
      <c r="C23" s="17" t="s">
        <v>387</v>
      </c>
      <c r="D23" s="17" t="s">
        <v>390</v>
      </c>
      <c r="E23" s="17" t="s">
        <v>389</v>
      </c>
      <c r="F23" s="17" t="s">
        <v>391</v>
      </c>
      <c r="G23" s="211" t="s">
        <v>392</v>
      </c>
      <c r="H23" s="212"/>
      <c r="I23" s="17" t="s">
        <v>69</v>
      </c>
      <c r="L23" s="16">
        <v>0.09</v>
      </c>
      <c r="M23" s="8">
        <v>28</v>
      </c>
      <c r="N23" s="8">
        <v>9.1780000000000008</v>
      </c>
      <c r="O23" s="8"/>
      <c r="P23" s="8"/>
      <c r="V23" s="8"/>
      <c r="AA23" t="s">
        <v>417</v>
      </c>
      <c r="AB23" t="s">
        <v>520</v>
      </c>
      <c r="AC23" s="8" t="s">
        <v>544</v>
      </c>
      <c r="AD23" s="43" t="s">
        <v>569</v>
      </c>
    </row>
    <row r="24" spans="1:30" ht="25.5" customHeight="1">
      <c r="A24" s="206"/>
      <c r="B24" s="19">
        <f>B14</f>
        <v>34429</v>
      </c>
      <c r="C24" s="20" t="s">
        <v>388</v>
      </c>
      <c r="D24" s="22">
        <v>44803</v>
      </c>
      <c r="E24" s="19">
        <f>B14</f>
        <v>34429</v>
      </c>
      <c r="F24" s="20">
        <v>456123</v>
      </c>
      <c r="G24" s="230">
        <v>412156</v>
      </c>
      <c r="H24" s="232"/>
      <c r="I24" s="20"/>
      <c r="L24" s="16">
        <v>7.0000000000000007E-2</v>
      </c>
      <c r="M24" s="8">
        <v>29</v>
      </c>
      <c r="N24" s="8">
        <v>7.1760000000000002</v>
      </c>
      <c r="O24" s="8"/>
      <c r="P24" s="8"/>
      <c r="V24" s="8"/>
      <c r="W24" s="18" t="s">
        <v>410</v>
      </c>
      <c r="X24" s="18" t="s">
        <v>416</v>
      </c>
      <c r="AA24" t="s">
        <v>441</v>
      </c>
      <c r="AB24" t="s">
        <v>521</v>
      </c>
      <c r="AC24" s="8" t="s">
        <v>545</v>
      </c>
      <c r="AD24" s="43" t="s">
        <v>570</v>
      </c>
    </row>
    <row r="25" spans="1:30" ht="31.5">
      <c r="A25" s="206"/>
      <c r="B25" s="17" t="s">
        <v>393</v>
      </c>
      <c r="C25" s="17" t="s">
        <v>394</v>
      </c>
      <c r="D25" s="17" t="s">
        <v>395</v>
      </c>
      <c r="E25" s="17" t="s">
        <v>396</v>
      </c>
      <c r="F25" s="17" t="str">
        <f>IF(E26="Yes","PPO NO.","")</f>
        <v/>
      </c>
      <c r="G25" s="211" t="str">
        <f>IF(E26="Yes","CIVIL PENSION AMOUNT","")</f>
        <v/>
      </c>
      <c r="H25" s="212"/>
      <c r="I25" s="17" t="s">
        <v>452</v>
      </c>
      <c r="L25" s="16">
        <v>0.05</v>
      </c>
      <c r="M25" s="8">
        <v>30</v>
      </c>
      <c r="N25" s="8">
        <v>9.173</v>
      </c>
      <c r="O25" s="8"/>
      <c r="P25" s="8"/>
      <c r="V25" s="8"/>
      <c r="W25" s="18" t="s">
        <v>411</v>
      </c>
      <c r="X25" s="18" t="s">
        <v>400</v>
      </c>
      <c r="AA25" t="s">
        <v>442</v>
      </c>
      <c r="AB25" t="s">
        <v>522</v>
      </c>
      <c r="AC25" s="8" t="s">
        <v>546</v>
      </c>
      <c r="AD25" s="43" t="s">
        <v>571</v>
      </c>
    </row>
    <row r="26" spans="1:30" ht="28.5" customHeight="1">
      <c r="A26" s="206"/>
      <c r="B26" s="20" t="s">
        <v>449</v>
      </c>
      <c r="C26" s="20">
        <v>123456</v>
      </c>
      <c r="D26" s="20" t="s">
        <v>448</v>
      </c>
      <c r="E26" s="20" t="s">
        <v>448</v>
      </c>
      <c r="F26" s="21"/>
      <c r="G26" s="230"/>
      <c r="H26" s="232"/>
      <c r="I26" s="38">
        <v>11000123456789</v>
      </c>
      <c r="L26" s="16">
        <v>0.04</v>
      </c>
      <c r="M26" s="8">
        <v>31</v>
      </c>
      <c r="N26" s="8">
        <v>9.1690000000000005</v>
      </c>
      <c r="O26" s="8"/>
      <c r="P26" s="8"/>
      <c r="V26" s="8"/>
      <c r="W26" s="18" t="s">
        <v>412</v>
      </c>
      <c r="X26" s="18" t="s">
        <v>417</v>
      </c>
      <c r="AA26" t="s">
        <v>442</v>
      </c>
    </row>
    <row r="27" spans="1:30" ht="26.25">
      <c r="A27" s="206"/>
      <c r="B27" s="208" t="s">
        <v>454</v>
      </c>
      <c r="C27" s="209"/>
      <c r="D27" s="209"/>
      <c r="E27" s="209"/>
      <c r="F27" s="209"/>
      <c r="G27" s="209"/>
      <c r="H27" s="209"/>
      <c r="I27" s="210"/>
      <c r="M27" s="8">
        <v>32</v>
      </c>
      <c r="N27" s="8">
        <v>9.1639999999999997</v>
      </c>
      <c r="O27" s="8"/>
      <c r="P27" s="8"/>
      <c r="V27" s="8"/>
      <c r="W27" s="18" t="s">
        <v>413</v>
      </c>
      <c r="X27" s="18" t="s">
        <v>418</v>
      </c>
    </row>
    <row r="28" spans="1:30" ht="18.75">
      <c r="A28" s="206"/>
      <c r="B28" s="235" t="s">
        <v>79</v>
      </c>
      <c r="C28" s="236"/>
      <c r="D28" s="236"/>
      <c r="E28" s="236"/>
      <c r="F28" s="236"/>
      <c r="G28" s="236"/>
      <c r="H28" s="236"/>
      <c r="I28" s="237"/>
      <c r="M28" s="8">
        <v>33</v>
      </c>
      <c r="N28" s="8">
        <v>9.1590000000000007</v>
      </c>
      <c r="O28" s="8"/>
      <c r="P28" s="8"/>
      <c r="W28" s="18" t="s">
        <v>414</v>
      </c>
      <c r="X28" s="18" t="s">
        <v>419</v>
      </c>
    </row>
    <row r="29" spans="1:30" ht="18.75">
      <c r="A29" s="206"/>
      <c r="B29" s="39" t="s">
        <v>455</v>
      </c>
      <c r="C29" s="39" t="s">
        <v>456</v>
      </c>
      <c r="D29" s="39" t="s">
        <v>457</v>
      </c>
      <c r="E29" s="39" t="s">
        <v>460</v>
      </c>
      <c r="F29" s="39" t="s">
        <v>459</v>
      </c>
      <c r="G29" s="235" t="s">
        <v>458</v>
      </c>
      <c r="H29" s="236"/>
      <c r="I29" s="237"/>
      <c r="M29" s="8">
        <v>34</v>
      </c>
      <c r="N29" s="8">
        <v>9.1519999999999992</v>
      </c>
      <c r="O29" s="8"/>
      <c r="P29" s="8"/>
      <c r="W29" s="18" t="s">
        <v>415</v>
      </c>
      <c r="X29" s="18" t="s">
        <v>420</v>
      </c>
    </row>
    <row r="30" spans="1:30" ht="18.75">
      <c r="A30" s="206"/>
      <c r="B30" s="20" t="s">
        <v>478</v>
      </c>
      <c r="C30" s="20" t="s">
        <v>479</v>
      </c>
      <c r="D30" s="20">
        <v>127</v>
      </c>
      <c r="E30" s="20" t="s">
        <v>480</v>
      </c>
      <c r="F30" s="20">
        <v>325219</v>
      </c>
      <c r="G30" s="230" t="s">
        <v>481</v>
      </c>
      <c r="H30" s="231"/>
      <c r="I30" s="232"/>
      <c r="M30" s="8"/>
      <c r="N30" s="8"/>
      <c r="O30" s="8"/>
      <c r="P30" s="8"/>
      <c r="W30" s="18"/>
      <c r="X30" s="18"/>
    </row>
    <row r="31" spans="1:30" ht="18.75">
      <c r="A31" s="206"/>
      <c r="B31" s="235" t="s">
        <v>86</v>
      </c>
      <c r="C31" s="236"/>
      <c r="D31" s="236"/>
      <c r="E31" s="236"/>
      <c r="F31" s="236"/>
      <c r="G31" s="236"/>
      <c r="H31" s="236"/>
      <c r="I31" s="237"/>
      <c r="M31" s="8">
        <v>35</v>
      </c>
      <c r="N31" s="8">
        <v>9.1449999999999996</v>
      </c>
      <c r="O31" s="8"/>
      <c r="P31" s="8"/>
    </row>
    <row r="32" spans="1:30" ht="18.75">
      <c r="A32" s="206"/>
      <c r="B32" s="39" t="s">
        <v>455</v>
      </c>
      <c r="C32" s="39" t="s">
        <v>456</v>
      </c>
      <c r="D32" s="39" t="s">
        <v>457</v>
      </c>
      <c r="E32" s="39" t="s">
        <v>460</v>
      </c>
      <c r="F32" s="39" t="s">
        <v>459</v>
      </c>
      <c r="G32" s="235" t="s">
        <v>458</v>
      </c>
      <c r="H32" s="236"/>
      <c r="I32" s="237"/>
      <c r="M32" s="8">
        <v>36</v>
      </c>
      <c r="N32" s="8">
        <v>9.1359999999999992</v>
      </c>
      <c r="O32" s="8"/>
      <c r="P32" s="8"/>
    </row>
    <row r="33" spans="1:21" ht="18.75">
      <c r="A33" s="206"/>
      <c r="B33" s="20" t="s">
        <v>478</v>
      </c>
      <c r="C33" s="20" t="s">
        <v>479</v>
      </c>
      <c r="D33" s="20">
        <v>127</v>
      </c>
      <c r="E33" s="20" t="s">
        <v>480</v>
      </c>
      <c r="F33" s="20">
        <v>325219</v>
      </c>
      <c r="G33" s="230" t="s">
        <v>481</v>
      </c>
      <c r="H33" s="231"/>
      <c r="I33" s="232"/>
      <c r="M33" s="8">
        <v>37</v>
      </c>
      <c r="N33" s="8">
        <v>9.1259999999999994</v>
      </c>
      <c r="O33" s="8"/>
      <c r="P33" s="8"/>
      <c r="R33" s="12"/>
      <c r="S33" s="12"/>
      <c r="T33" s="12"/>
      <c r="U33" s="12"/>
    </row>
    <row r="34" spans="1:21" ht="26.25">
      <c r="A34" s="206"/>
      <c r="B34" s="208" t="s">
        <v>461</v>
      </c>
      <c r="C34" s="209"/>
      <c r="D34" s="209"/>
      <c r="E34" s="209"/>
      <c r="F34" s="209"/>
      <c r="G34" s="209"/>
      <c r="H34" s="209"/>
      <c r="I34" s="210"/>
      <c r="M34" s="8">
        <v>38</v>
      </c>
      <c r="N34" s="8">
        <v>9.16</v>
      </c>
      <c r="O34" s="8"/>
      <c r="P34" s="8"/>
      <c r="S34" s="191"/>
      <c r="T34" s="191"/>
    </row>
    <row r="35" spans="1:21" ht="24" customHeight="1">
      <c r="A35" s="206"/>
      <c r="B35" s="39" t="s">
        <v>462</v>
      </c>
      <c r="C35" s="39" t="s">
        <v>463</v>
      </c>
      <c r="D35" s="39" t="s">
        <v>8</v>
      </c>
      <c r="E35" s="39" t="s">
        <v>361</v>
      </c>
      <c r="F35" s="235" t="s">
        <v>464</v>
      </c>
      <c r="G35" s="236"/>
      <c r="H35" s="237"/>
      <c r="I35" s="39" t="s">
        <v>465</v>
      </c>
      <c r="M35" s="8">
        <v>39</v>
      </c>
      <c r="N35" s="8">
        <v>9.1029999999999998</v>
      </c>
      <c r="O35" s="8"/>
      <c r="P35" s="8"/>
    </row>
    <row r="36" spans="1:21" ht="18.75">
      <c r="A36" s="206"/>
      <c r="B36" s="20" t="s">
        <v>371</v>
      </c>
      <c r="C36" s="20" t="s">
        <v>474</v>
      </c>
      <c r="D36" s="22">
        <v>31585</v>
      </c>
      <c r="E36" s="20">
        <v>4774110102</v>
      </c>
      <c r="F36" s="230">
        <v>12345678910</v>
      </c>
      <c r="G36" s="231"/>
      <c r="H36" s="232"/>
      <c r="I36" s="20" t="s">
        <v>477</v>
      </c>
      <c r="M36" s="8">
        <v>40</v>
      </c>
      <c r="N36" s="8">
        <v>9.09</v>
      </c>
      <c r="O36" s="8"/>
      <c r="P36" s="8"/>
    </row>
    <row r="37" spans="1:21" ht="18.75">
      <c r="A37" s="206"/>
      <c r="B37" s="20" t="s">
        <v>472</v>
      </c>
      <c r="C37" s="20" t="s">
        <v>475</v>
      </c>
      <c r="D37" s="22">
        <v>40093</v>
      </c>
      <c r="E37" s="20">
        <v>4774110102</v>
      </c>
      <c r="F37" s="230">
        <v>12345678910</v>
      </c>
      <c r="G37" s="231"/>
      <c r="H37" s="232"/>
      <c r="I37" s="20" t="s">
        <v>466</v>
      </c>
      <c r="M37" s="8">
        <v>41</v>
      </c>
      <c r="N37" s="8">
        <v>9.0749999999999993</v>
      </c>
      <c r="O37" s="12"/>
      <c r="P37" s="12"/>
    </row>
    <row r="38" spans="1:21" ht="18.75">
      <c r="A38" s="206"/>
      <c r="B38" s="20" t="s">
        <v>473</v>
      </c>
      <c r="C38" s="20" t="s">
        <v>476</v>
      </c>
      <c r="D38" s="22">
        <v>42600</v>
      </c>
      <c r="E38" s="20">
        <v>4774110102</v>
      </c>
      <c r="F38" s="230">
        <v>12345678910</v>
      </c>
      <c r="G38" s="231"/>
      <c r="H38" s="232"/>
      <c r="I38" s="20" t="s">
        <v>477</v>
      </c>
      <c r="M38" s="8">
        <v>42</v>
      </c>
      <c r="N38" s="10">
        <v>9.0589999999999993</v>
      </c>
    </row>
    <row r="39" spans="1:21" ht="18.75">
      <c r="A39" s="206"/>
      <c r="B39" s="20"/>
      <c r="C39" s="20"/>
      <c r="D39" s="22"/>
      <c r="E39" s="20"/>
      <c r="F39" s="230"/>
      <c r="G39" s="231"/>
      <c r="H39" s="232"/>
      <c r="I39" s="20"/>
      <c r="M39" s="8">
        <v>43</v>
      </c>
      <c r="N39" s="8">
        <v>9.0399999999999991</v>
      </c>
    </row>
    <row r="40" spans="1:21" ht="18.75">
      <c r="A40" s="206"/>
      <c r="B40" s="20"/>
      <c r="C40" s="20"/>
      <c r="D40" s="22"/>
      <c r="E40" s="20"/>
      <c r="F40" s="230"/>
      <c r="G40" s="231"/>
      <c r="H40" s="232"/>
      <c r="I40" s="20"/>
      <c r="M40" s="8">
        <v>44</v>
      </c>
      <c r="N40" s="8">
        <v>9.0190000000000001</v>
      </c>
    </row>
    <row r="41" spans="1:21" ht="18.75">
      <c r="A41" s="206"/>
      <c r="B41" s="20"/>
      <c r="C41" s="20"/>
      <c r="D41" s="22"/>
      <c r="E41" s="20"/>
      <c r="F41" s="230"/>
      <c r="G41" s="231"/>
      <c r="H41" s="232"/>
      <c r="I41" s="20"/>
      <c r="M41" s="8">
        <v>45</v>
      </c>
      <c r="N41" s="8">
        <v>8.9960000000000004</v>
      </c>
    </row>
    <row r="42" spans="1:21" ht="26.25">
      <c r="A42" s="206"/>
      <c r="B42" s="208" t="s">
        <v>467</v>
      </c>
      <c r="C42" s="209"/>
      <c r="D42" s="209"/>
      <c r="E42" s="209"/>
      <c r="F42" s="209"/>
      <c r="G42" s="209"/>
      <c r="H42" s="209"/>
      <c r="I42" s="210"/>
      <c r="M42" s="8">
        <v>46</v>
      </c>
      <c r="N42" s="8">
        <v>8.9710000000000001</v>
      </c>
    </row>
    <row r="43" spans="1:21" ht="19.5" customHeight="1">
      <c r="A43" s="206"/>
      <c r="B43" s="39" t="s">
        <v>468</v>
      </c>
      <c r="C43" s="235" t="s">
        <v>469</v>
      </c>
      <c r="D43" s="237"/>
      <c r="E43" s="39" t="s">
        <v>470</v>
      </c>
      <c r="F43" s="39" t="s">
        <v>471</v>
      </c>
      <c r="G43" s="244"/>
      <c r="H43" s="245"/>
      <c r="I43" s="246"/>
      <c r="M43" s="8">
        <v>47</v>
      </c>
      <c r="N43" s="8">
        <v>8.9429999999999996</v>
      </c>
    </row>
    <row r="44" spans="1:21" ht="18.75">
      <c r="A44" s="206"/>
      <c r="B44" s="39" t="s">
        <v>100</v>
      </c>
      <c r="C44" s="230" t="s">
        <v>371</v>
      </c>
      <c r="D44" s="232"/>
      <c r="E44" s="20" t="s">
        <v>474</v>
      </c>
      <c r="F44" s="40">
        <v>1</v>
      </c>
      <c r="G44" s="247"/>
      <c r="H44" s="248"/>
      <c r="I44" s="249"/>
      <c r="M44" s="8">
        <v>48</v>
      </c>
      <c r="N44" s="8">
        <v>8.9130000000000003</v>
      </c>
    </row>
    <row r="45" spans="1:21" ht="18.75">
      <c r="A45" s="206"/>
      <c r="B45" s="39" t="s">
        <v>101</v>
      </c>
      <c r="C45" s="230" t="s">
        <v>371</v>
      </c>
      <c r="D45" s="232"/>
      <c r="E45" s="20" t="s">
        <v>474</v>
      </c>
      <c r="F45" s="40">
        <v>1</v>
      </c>
      <c r="G45" s="247"/>
      <c r="H45" s="248"/>
      <c r="I45" s="249"/>
      <c r="M45" s="8">
        <v>49</v>
      </c>
      <c r="N45" s="8">
        <v>8.8810000000000002</v>
      </c>
    </row>
    <row r="46" spans="1:21" ht="18.75">
      <c r="A46" s="206"/>
      <c r="B46" s="39" t="s">
        <v>102</v>
      </c>
      <c r="C46" s="230" t="s">
        <v>371</v>
      </c>
      <c r="D46" s="232"/>
      <c r="E46" s="20" t="s">
        <v>474</v>
      </c>
      <c r="F46" s="40">
        <v>1</v>
      </c>
      <c r="G46" s="250"/>
      <c r="H46" s="251"/>
      <c r="I46" s="252"/>
      <c r="M46" s="8">
        <v>50</v>
      </c>
      <c r="N46" s="8">
        <v>8.8460000000000001</v>
      </c>
    </row>
    <row r="47" spans="1:21" ht="26.25">
      <c r="A47" s="206"/>
      <c r="B47" s="208" t="s">
        <v>485</v>
      </c>
      <c r="C47" s="209"/>
      <c r="D47" s="209"/>
      <c r="E47" s="209"/>
      <c r="F47" s="209"/>
      <c r="G47" s="209"/>
      <c r="H47" s="209"/>
      <c r="I47" s="210"/>
      <c r="M47" s="8">
        <v>51</v>
      </c>
      <c r="N47" s="8">
        <v>8.8079999999999998</v>
      </c>
    </row>
    <row r="48" spans="1:21" ht="21" customHeight="1">
      <c r="A48" s="206"/>
      <c r="B48" s="39" t="s">
        <v>486</v>
      </c>
      <c r="C48" s="235" t="s">
        <v>487</v>
      </c>
      <c r="D48" s="237"/>
      <c r="E48" s="39" t="s">
        <v>488</v>
      </c>
      <c r="F48" s="235" t="s">
        <v>489</v>
      </c>
      <c r="G48" s="236"/>
      <c r="H48" s="237"/>
      <c r="I48" s="49" t="s">
        <v>622</v>
      </c>
      <c r="M48" s="8">
        <v>52</v>
      </c>
      <c r="N48" s="8">
        <v>8.7680000000000007</v>
      </c>
    </row>
    <row r="49" spans="1:29" ht="20.25">
      <c r="A49" s="206"/>
      <c r="B49" s="20" t="s">
        <v>490</v>
      </c>
      <c r="C49" s="230" t="s">
        <v>491</v>
      </c>
      <c r="D49" s="232"/>
      <c r="E49" s="20" t="s">
        <v>492</v>
      </c>
      <c r="F49" s="230" t="s">
        <v>493</v>
      </c>
      <c r="G49" s="231"/>
      <c r="H49" s="232"/>
      <c r="I49" s="50" t="s">
        <v>623</v>
      </c>
      <c r="M49" s="8">
        <v>53</v>
      </c>
      <c r="N49" s="8">
        <v>8.7240000000000002</v>
      </c>
    </row>
    <row r="50" spans="1:29" ht="26.25">
      <c r="A50" s="206"/>
      <c r="B50" s="208" t="s">
        <v>482</v>
      </c>
      <c r="C50" s="209"/>
      <c r="D50" s="209"/>
      <c r="E50" s="209"/>
      <c r="F50" s="209"/>
      <c r="G50" s="209"/>
      <c r="H50" s="209"/>
      <c r="I50" s="210"/>
      <c r="M50" s="8">
        <v>54</v>
      </c>
      <c r="N50" s="8">
        <v>8.6780000000000008</v>
      </c>
    </row>
    <row r="51" spans="1:29" ht="24" customHeight="1">
      <c r="A51" s="206"/>
      <c r="B51" s="39" t="s">
        <v>483</v>
      </c>
      <c r="C51" s="41" t="s">
        <v>484</v>
      </c>
      <c r="D51" s="41" t="s">
        <v>115</v>
      </c>
      <c r="E51" s="39" t="s">
        <v>494</v>
      </c>
      <c r="F51" s="39" t="s">
        <v>498</v>
      </c>
      <c r="G51" s="240" t="s">
        <v>495</v>
      </c>
      <c r="H51" s="241"/>
      <c r="I51" s="39" t="s">
        <v>496</v>
      </c>
      <c r="M51" s="8">
        <v>55</v>
      </c>
      <c r="N51" s="8">
        <v>8.6270000000000007</v>
      </c>
      <c r="AC51" s="8"/>
    </row>
    <row r="52" spans="1:29" ht="21" customHeight="1">
      <c r="A52" s="206"/>
      <c r="B52" s="20" t="s">
        <v>497</v>
      </c>
      <c r="C52" s="35">
        <v>42370</v>
      </c>
      <c r="D52" s="42">
        <v>0</v>
      </c>
      <c r="E52" s="42" t="s">
        <v>509</v>
      </c>
      <c r="F52" s="173">
        <v>0</v>
      </c>
      <c r="G52" s="242">
        <v>45108</v>
      </c>
      <c r="H52" s="243"/>
      <c r="I52" s="42" t="s">
        <v>479</v>
      </c>
      <c r="M52" s="8">
        <v>56</v>
      </c>
      <c r="N52" s="8">
        <v>8.5719999999999992</v>
      </c>
      <c r="AC52" s="8"/>
    </row>
    <row r="53" spans="1:29" ht="26.25">
      <c r="A53" s="207"/>
      <c r="B53" s="208"/>
      <c r="C53" s="209"/>
      <c r="D53" s="209"/>
      <c r="E53" s="209"/>
      <c r="F53" s="209"/>
      <c r="G53" s="209"/>
      <c r="H53" s="209"/>
      <c r="I53" s="210"/>
      <c r="M53" s="8">
        <v>57</v>
      </c>
      <c r="N53" s="8">
        <v>8.5120000000000005</v>
      </c>
      <c r="AC53" s="8"/>
    </row>
    <row r="54" spans="1:29" ht="18.75" hidden="1">
      <c r="A54" s="3"/>
      <c r="B54" s="4"/>
      <c r="C54" s="4"/>
      <c r="D54" s="4"/>
      <c r="E54" s="4"/>
      <c r="F54" s="4"/>
      <c r="G54" s="238"/>
      <c r="H54" s="239"/>
      <c r="I54" s="4"/>
      <c r="M54" s="8">
        <v>58</v>
      </c>
      <c r="N54" s="8">
        <v>8.4459999999999997</v>
      </c>
      <c r="AC54" s="8"/>
    </row>
    <row r="55" spans="1:29" ht="18.75" hidden="1">
      <c r="A55" s="3"/>
      <c r="B55" s="4"/>
      <c r="C55" s="4"/>
      <c r="D55" s="4"/>
      <c r="E55" s="4"/>
      <c r="F55" s="4"/>
      <c r="G55" s="238"/>
      <c r="H55" s="239"/>
      <c r="I55" s="4"/>
      <c r="M55" s="8">
        <v>59</v>
      </c>
      <c r="N55" s="8">
        <v>8.3710000000000004</v>
      </c>
      <c r="AC55" s="8"/>
    </row>
    <row r="56" spans="1:29" ht="18.75" hidden="1">
      <c r="A56" s="3"/>
      <c r="B56" s="4"/>
      <c r="C56" s="4"/>
      <c r="D56" s="4"/>
      <c r="E56" s="4"/>
      <c r="F56" s="4"/>
      <c r="G56" s="238"/>
      <c r="H56" s="239"/>
      <c r="I56" s="4"/>
      <c r="M56" s="8">
        <v>60</v>
      </c>
      <c r="N56" s="8">
        <v>8.2870000000000008</v>
      </c>
      <c r="AC56" s="8"/>
    </row>
    <row r="57" spans="1:29" ht="18.75" hidden="1">
      <c r="A57" s="3"/>
      <c r="B57" s="4"/>
      <c r="C57" s="4"/>
      <c r="D57" s="4"/>
      <c r="E57" s="4"/>
      <c r="F57" s="4"/>
      <c r="G57" s="238"/>
      <c r="H57" s="239"/>
      <c r="I57" s="4"/>
      <c r="M57" s="8">
        <v>61</v>
      </c>
      <c r="N57" s="8">
        <v>8.1940000000000008</v>
      </c>
      <c r="AC57" s="8"/>
    </row>
    <row r="58" spans="1:29" ht="18.75" hidden="1">
      <c r="A58" s="3"/>
      <c r="B58" s="4"/>
      <c r="C58" s="4"/>
      <c r="D58" s="4"/>
      <c r="E58" s="4"/>
      <c r="F58" s="4"/>
      <c r="G58" s="238"/>
      <c r="H58" s="239"/>
      <c r="I58" s="4"/>
      <c r="M58" s="8">
        <v>62</v>
      </c>
      <c r="N58" s="8">
        <v>8.093</v>
      </c>
      <c r="AC58" s="8"/>
    </row>
    <row r="59" spans="1:29" ht="18.75" hidden="1">
      <c r="A59" s="3"/>
      <c r="B59" s="4"/>
      <c r="C59" s="4"/>
      <c r="D59" s="4"/>
      <c r="E59" s="4"/>
      <c r="F59" s="4"/>
      <c r="G59" s="238"/>
      <c r="H59" s="239"/>
      <c r="I59" s="4"/>
      <c r="M59" s="8">
        <v>63</v>
      </c>
      <c r="N59" s="8">
        <v>7.9820000000000002</v>
      </c>
      <c r="AC59" s="8"/>
    </row>
    <row r="60" spans="1:29" ht="18.75" hidden="1">
      <c r="A60" s="3"/>
      <c r="B60" s="4"/>
      <c r="C60" s="4"/>
      <c r="D60" s="4"/>
      <c r="E60" s="4"/>
      <c r="F60" s="4"/>
      <c r="G60" s="238"/>
      <c r="H60" s="239"/>
      <c r="I60" s="4"/>
      <c r="M60" s="8">
        <v>64</v>
      </c>
      <c r="N60" s="8">
        <v>7.8620000000000001</v>
      </c>
      <c r="AC60" s="8"/>
    </row>
    <row r="61" spans="1:29" ht="18.75" hidden="1">
      <c r="A61" s="3"/>
      <c r="B61" s="4"/>
      <c r="C61" s="4"/>
      <c r="D61" s="4"/>
      <c r="E61" s="4"/>
      <c r="F61" s="4"/>
      <c r="G61" s="238"/>
      <c r="H61" s="239"/>
      <c r="I61" s="4"/>
      <c r="M61" s="8">
        <v>65</v>
      </c>
      <c r="N61" s="8">
        <v>7.7309999999999999</v>
      </c>
      <c r="AC61" s="8"/>
    </row>
    <row r="62" spans="1:29" ht="18.75" hidden="1">
      <c r="A62" s="3"/>
      <c r="B62" s="4"/>
      <c r="C62" s="4"/>
      <c r="D62" s="4"/>
      <c r="E62" s="4"/>
      <c r="F62" s="4"/>
      <c r="G62" s="238"/>
      <c r="H62" s="239"/>
      <c r="I62" s="4"/>
      <c r="M62" s="8">
        <v>66</v>
      </c>
      <c r="N62" s="8">
        <v>7.5910000000000002</v>
      </c>
      <c r="AC62" s="8"/>
    </row>
    <row r="63" spans="1:29" ht="18.75" hidden="1">
      <c r="A63" s="3"/>
      <c r="B63" s="4"/>
      <c r="C63" s="4"/>
      <c r="D63" s="4"/>
      <c r="E63" s="4"/>
      <c r="F63" s="4"/>
      <c r="G63" s="238"/>
      <c r="H63" s="239"/>
      <c r="I63" s="4"/>
      <c r="M63" s="8">
        <v>67</v>
      </c>
      <c r="N63" s="8">
        <v>7.431</v>
      </c>
      <c r="AC63" s="8"/>
    </row>
    <row r="64" spans="1:29" ht="18.75" hidden="1">
      <c r="A64" s="3"/>
      <c r="B64" s="4"/>
      <c r="C64" s="4"/>
      <c r="D64" s="4"/>
      <c r="E64" s="4"/>
      <c r="F64" s="4"/>
      <c r="G64" s="238"/>
      <c r="H64" s="239"/>
      <c r="I64" s="4"/>
      <c r="M64" s="8">
        <v>68</v>
      </c>
      <c r="N64" s="8">
        <v>7.2619999999999996</v>
      </c>
      <c r="AC64" s="8"/>
    </row>
    <row r="65" spans="1:29" ht="18.75" hidden="1">
      <c r="A65" s="3"/>
      <c r="B65" s="4"/>
      <c r="C65" s="4"/>
      <c r="D65" s="4"/>
      <c r="E65" s="4"/>
      <c r="F65" s="4"/>
      <c r="G65" s="238"/>
      <c r="H65" s="239"/>
      <c r="I65" s="4"/>
      <c r="M65" s="8">
        <v>69</v>
      </c>
      <c r="N65" s="8">
        <v>7.0830000000000002</v>
      </c>
      <c r="AC65" s="8"/>
    </row>
    <row r="66" spans="1:29" ht="18.75" hidden="1">
      <c r="A66" s="3"/>
      <c r="B66" s="4"/>
      <c r="C66" s="4"/>
      <c r="D66" s="4"/>
      <c r="E66" s="4"/>
      <c r="F66" s="4"/>
      <c r="G66" s="238"/>
      <c r="H66" s="239"/>
      <c r="I66" s="4"/>
      <c r="M66" s="8">
        <v>70</v>
      </c>
      <c r="N66" s="8">
        <v>6.8970000000000002</v>
      </c>
      <c r="AC66" s="8"/>
    </row>
    <row r="67" spans="1:29" ht="18.75" hidden="1">
      <c r="A67" s="3"/>
      <c r="B67" s="4"/>
      <c r="C67" s="4"/>
      <c r="D67" s="4"/>
      <c r="E67" s="4"/>
      <c r="F67" s="4"/>
      <c r="G67" s="238"/>
      <c r="H67" s="239"/>
      <c r="I67" s="4"/>
      <c r="AC67" s="8"/>
    </row>
    <row r="68" spans="1:29" ht="18.75" hidden="1">
      <c r="A68" s="3"/>
      <c r="B68" s="4"/>
      <c r="C68" s="4"/>
      <c r="D68" s="4"/>
      <c r="E68" s="4"/>
      <c r="F68" s="4"/>
      <c r="G68" s="238"/>
      <c r="H68" s="239"/>
      <c r="I68" s="4"/>
      <c r="AC68" s="8"/>
    </row>
    <row r="69" spans="1:29" ht="18.75" hidden="1">
      <c r="A69" s="3"/>
      <c r="B69" s="4"/>
      <c r="C69" s="4"/>
      <c r="D69" s="4"/>
      <c r="E69" s="4"/>
      <c r="F69" s="4"/>
      <c r="G69" s="238"/>
      <c r="H69" s="239"/>
      <c r="I69" s="4"/>
      <c r="AC69" s="8"/>
    </row>
    <row r="70" spans="1:29" ht="18.75" hidden="1">
      <c r="A70" s="3"/>
      <c r="B70" s="4"/>
      <c r="C70" s="4"/>
      <c r="D70" s="4"/>
      <c r="E70" s="4"/>
      <c r="F70" s="4"/>
      <c r="G70" s="238"/>
      <c r="H70" s="239"/>
      <c r="I70" s="4"/>
      <c r="AC70" s="8"/>
    </row>
    <row r="71" spans="1:29" ht="18.75" hidden="1">
      <c r="A71" s="3"/>
      <c r="B71" s="4"/>
      <c r="C71" s="4"/>
      <c r="D71" s="4"/>
      <c r="E71" s="4"/>
      <c r="F71" s="4"/>
      <c r="G71" s="238"/>
      <c r="H71" s="239"/>
      <c r="I71" s="4"/>
      <c r="AC71" s="8"/>
    </row>
    <row r="72" spans="1:29" ht="18.75" hidden="1">
      <c r="A72" s="3"/>
      <c r="B72" s="4"/>
      <c r="C72" s="4"/>
      <c r="D72" s="4"/>
      <c r="E72" s="4"/>
      <c r="F72" s="4"/>
      <c r="G72" s="238"/>
      <c r="H72" s="239"/>
      <c r="I72" s="4"/>
      <c r="AC72" s="8"/>
    </row>
    <row r="73" spans="1:29" ht="18.75" hidden="1">
      <c r="A73" s="3"/>
      <c r="B73" s="4"/>
      <c r="C73" s="4"/>
      <c r="D73" s="4"/>
      <c r="E73" s="4"/>
      <c r="F73" s="4"/>
      <c r="G73" s="238"/>
      <c r="H73" s="239"/>
      <c r="I73" s="4"/>
      <c r="AC73" s="8"/>
    </row>
    <row r="74" spans="1:29" ht="18.75" hidden="1">
      <c r="A74" s="3"/>
      <c r="B74" s="4"/>
      <c r="C74" s="4"/>
      <c r="D74" s="4"/>
      <c r="E74" s="4"/>
      <c r="F74" s="4"/>
      <c r="G74" s="238"/>
      <c r="H74" s="239"/>
      <c r="I74" s="4"/>
      <c r="AC74" s="8"/>
    </row>
    <row r="75" spans="1:29" ht="18.75" hidden="1">
      <c r="A75" s="3"/>
      <c r="B75" s="4"/>
      <c r="C75" s="4"/>
      <c r="D75" s="4"/>
      <c r="E75" s="4"/>
      <c r="F75" s="4"/>
      <c r="G75" s="238"/>
      <c r="H75" s="239"/>
      <c r="I75" s="4"/>
    </row>
    <row r="76" spans="1:29" ht="18.75" hidden="1">
      <c r="A76" s="3"/>
      <c r="B76" s="4"/>
      <c r="C76" s="4"/>
      <c r="D76" s="4"/>
      <c r="E76" s="4"/>
      <c r="F76" s="4"/>
      <c r="G76" s="238"/>
      <c r="H76" s="239"/>
      <c r="I76" s="4"/>
    </row>
    <row r="77" spans="1:29" ht="18.75" hidden="1">
      <c r="A77" s="3"/>
      <c r="B77" s="4"/>
      <c r="C77" s="4"/>
      <c r="D77" s="4"/>
      <c r="E77" s="4"/>
      <c r="F77" s="4"/>
      <c r="G77" s="238"/>
      <c r="H77" s="239"/>
      <c r="I77" s="4"/>
    </row>
    <row r="78" spans="1:29" ht="18.75" hidden="1">
      <c r="A78" s="3"/>
      <c r="B78" s="4"/>
      <c r="C78" s="4"/>
      <c r="D78" s="4"/>
      <c r="E78" s="4"/>
      <c r="F78" s="4"/>
      <c r="G78" s="238"/>
      <c r="H78" s="239"/>
      <c r="I78" s="4"/>
    </row>
    <row r="79" spans="1:29" ht="18.75" hidden="1">
      <c r="A79" s="3"/>
      <c r="B79" s="4"/>
      <c r="C79" s="4"/>
      <c r="D79" s="4"/>
      <c r="E79" s="4"/>
      <c r="F79" s="4"/>
      <c r="G79" s="238"/>
      <c r="H79" s="239"/>
      <c r="I79" s="4"/>
    </row>
    <row r="80" spans="1:29" ht="18.75" hidden="1">
      <c r="A80" s="3"/>
      <c r="B80" s="4"/>
      <c r="C80" s="4"/>
      <c r="D80" s="4"/>
      <c r="E80" s="4"/>
      <c r="F80" s="4"/>
      <c r="G80" s="238"/>
      <c r="H80" s="239"/>
      <c r="I80" s="4"/>
    </row>
    <row r="81" spans="1:9" ht="18.75" hidden="1">
      <c r="A81" s="3"/>
      <c r="B81" s="4"/>
      <c r="C81" s="4"/>
      <c r="D81" s="4"/>
      <c r="E81" s="4"/>
      <c r="F81" s="4"/>
      <c r="G81" s="238"/>
      <c r="H81" s="239"/>
      <c r="I81" s="4"/>
    </row>
    <row r="82" spans="1:9" ht="18.75" hidden="1">
      <c r="A82" s="3"/>
      <c r="B82" s="4"/>
      <c r="C82" s="4"/>
      <c r="D82" s="4"/>
      <c r="E82" s="4"/>
      <c r="F82" s="4"/>
      <c r="G82" s="238"/>
      <c r="H82" s="239"/>
      <c r="I82" s="4"/>
    </row>
    <row r="83" spans="1:9" ht="18.75" hidden="1">
      <c r="A83" s="3"/>
      <c r="B83" s="4"/>
      <c r="C83" s="4"/>
      <c r="D83" s="4"/>
      <c r="E83" s="4"/>
      <c r="F83" s="4"/>
      <c r="G83" s="238"/>
      <c r="H83" s="239"/>
      <c r="I83" s="4"/>
    </row>
    <row r="84" spans="1:9" ht="18.75" hidden="1">
      <c r="A84" s="3"/>
      <c r="B84" s="4"/>
      <c r="C84" s="4"/>
      <c r="D84" s="4"/>
      <c r="E84" s="4"/>
      <c r="F84" s="4"/>
      <c r="G84" s="238"/>
      <c r="H84" s="239"/>
      <c r="I84" s="4"/>
    </row>
    <row r="85" spans="1:9" ht="18.75" hidden="1">
      <c r="A85" s="3"/>
      <c r="B85" s="4"/>
      <c r="C85" s="4"/>
      <c r="D85" s="4"/>
      <c r="E85" s="4"/>
      <c r="F85" s="4"/>
      <c r="G85" s="238"/>
      <c r="H85" s="239"/>
      <c r="I85" s="4"/>
    </row>
    <row r="86" spans="1:9" ht="18.75" hidden="1">
      <c r="A86" s="3"/>
      <c r="B86" s="4"/>
      <c r="C86" s="4"/>
      <c r="D86" s="4"/>
      <c r="E86" s="4"/>
      <c r="F86" s="4"/>
      <c r="G86" s="238"/>
      <c r="H86" s="239"/>
      <c r="I86" s="4"/>
    </row>
    <row r="87" spans="1:9" ht="18.75" hidden="1">
      <c r="A87" s="3"/>
      <c r="B87" s="4"/>
      <c r="C87" s="4"/>
      <c r="D87" s="4"/>
      <c r="E87" s="4"/>
      <c r="F87" s="4"/>
      <c r="G87" s="238"/>
      <c r="H87" s="239"/>
      <c r="I87" s="4"/>
    </row>
    <row r="88" spans="1:9" ht="18.75" hidden="1">
      <c r="A88" s="3"/>
      <c r="B88" s="4"/>
      <c r="C88" s="4"/>
      <c r="D88" s="4"/>
      <c r="E88" s="4"/>
      <c r="F88" s="4"/>
      <c r="G88" s="238"/>
      <c r="H88" s="239"/>
      <c r="I88" s="4"/>
    </row>
    <row r="89" spans="1:9" ht="18.75" hidden="1">
      <c r="A89" s="3"/>
      <c r="B89" s="4"/>
      <c r="C89" s="4"/>
      <c r="D89" s="4"/>
      <c r="E89" s="4"/>
      <c r="F89" s="4"/>
      <c r="G89" s="238"/>
      <c r="H89" s="239"/>
      <c r="I89" s="4"/>
    </row>
    <row r="90" spans="1:9" ht="18.75" hidden="1">
      <c r="A90" s="3"/>
      <c r="B90" s="4"/>
      <c r="C90" s="4"/>
      <c r="D90" s="4"/>
      <c r="E90" s="4"/>
      <c r="F90" s="4"/>
      <c r="G90" s="238"/>
      <c r="H90" s="239"/>
      <c r="I90" s="4"/>
    </row>
    <row r="91" spans="1:9" ht="18.75" hidden="1">
      <c r="A91" s="3"/>
      <c r="B91" s="3"/>
      <c r="C91" s="3"/>
      <c r="D91" s="3"/>
      <c r="E91" s="3"/>
      <c r="F91" s="3"/>
      <c r="G91" s="238"/>
      <c r="H91" s="239"/>
      <c r="I91" s="3"/>
    </row>
    <row r="92" spans="1:9" ht="18.75" hidden="1">
      <c r="A92" s="3"/>
      <c r="B92" s="3"/>
      <c r="C92" s="3"/>
      <c r="D92" s="3"/>
      <c r="E92" s="3"/>
      <c r="F92" s="3"/>
      <c r="G92" s="238"/>
      <c r="H92" s="239"/>
      <c r="I92" s="3"/>
    </row>
    <row r="93" spans="1:9" ht="18.75" hidden="1">
      <c r="A93" s="3"/>
      <c r="B93" s="3"/>
      <c r="C93" s="3"/>
      <c r="D93" s="3"/>
      <c r="E93" s="3"/>
      <c r="F93" s="3"/>
      <c r="G93" s="238"/>
      <c r="H93" s="239"/>
      <c r="I93" s="3"/>
    </row>
    <row r="94" spans="1:9" ht="18.75" hidden="1">
      <c r="A94" s="3"/>
      <c r="B94" s="3"/>
      <c r="C94" s="3"/>
      <c r="D94" s="3"/>
      <c r="E94" s="3"/>
      <c r="F94" s="3"/>
      <c r="G94" s="238"/>
      <c r="H94" s="239"/>
      <c r="I94" s="3"/>
    </row>
    <row r="95" spans="1:9" ht="18.75" hidden="1">
      <c r="A95" s="3"/>
      <c r="B95" s="3"/>
      <c r="C95" s="3"/>
      <c r="D95" s="3"/>
      <c r="E95" s="3"/>
      <c r="F95" s="3"/>
      <c r="G95" s="238"/>
      <c r="H95" s="239"/>
      <c r="I95" s="3"/>
    </row>
    <row r="96" spans="1:9" ht="18.75" hidden="1">
      <c r="A96" s="2"/>
      <c r="B96" s="2"/>
      <c r="C96" s="2"/>
      <c r="D96" s="2"/>
      <c r="E96" s="2"/>
      <c r="F96" s="2"/>
      <c r="G96" s="238"/>
      <c r="H96" s="239"/>
      <c r="I96" s="2"/>
    </row>
    <row r="97" spans="1:9" ht="18.75" hidden="1">
      <c r="A97" s="2"/>
      <c r="B97" s="2"/>
      <c r="C97" s="2"/>
      <c r="D97" s="2"/>
      <c r="E97" s="2"/>
      <c r="F97" s="2"/>
      <c r="G97" s="238"/>
      <c r="H97" s="239"/>
      <c r="I97" s="2"/>
    </row>
    <row r="98" spans="1:9" ht="18.75" hidden="1">
      <c r="A98" s="2"/>
      <c r="B98" s="2"/>
      <c r="C98" s="2"/>
      <c r="D98" s="2"/>
      <c r="E98" s="2"/>
      <c r="F98" s="2"/>
      <c r="G98" s="238"/>
      <c r="H98" s="239"/>
      <c r="I98" s="2"/>
    </row>
    <row r="99" spans="1:9" ht="18.75" hidden="1">
      <c r="A99" s="2"/>
      <c r="B99" s="2"/>
      <c r="C99" s="2"/>
      <c r="D99" s="2"/>
      <c r="E99" s="2"/>
      <c r="F99" s="2"/>
      <c r="G99" s="238"/>
      <c r="H99" s="239"/>
      <c r="I99" s="2"/>
    </row>
    <row r="100" spans="1:9" ht="18.75" hidden="1">
      <c r="A100" s="2"/>
      <c r="B100" s="2"/>
      <c r="C100" s="2"/>
      <c r="D100" s="2"/>
      <c r="E100" s="2"/>
      <c r="F100" s="2"/>
      <c r="G100" s="238"/>
      <c r="H100" s="239"/>
      <c r="I100" s="2"/>
    </row>
    <row r="101" spans="1:9" ht="18.75" hidden="1">
      <c r="A101" s="2"/>
      <c r="B101" s="2"/>
      <c r="C101" s="2"/>
      <c r="D101" s="2"/>
      <c r="E101" s="2"/>
      <c r="F101" s="2"/>
      <c r="G101" s="238"/>
      <c r="H101" s="239"/>
      <c r="I101" s="2"/>
    </row>
    <row r="102" spans="1:9" ht="18.75" hidden="1">
      <c r="A102" s="2"/>
      <c r="B102" s="2"/>
      <c r="C102" s="2"/>
      <c r="D102" s="2"/>
      <c r="E102" s="2"/>
      <c r="F102" s="2"/>
      <c r="G102" s="238"/>
      <c r="H102" s="239"/>
      <c r="I102" s="2"/>
    </row>
    <row r="103" spans="1:9" ht="18.75" hidden="1">
      <c r="A103" s="2"/>
      <c r="B103" s="2"/>
      <c r="C103" s="2"/>
      <c r="D103" s="2"/>
      <c r="E103" s="2"/>
      <c r="F103" s="2"/>
      <c r="G103" s="238"/>
      <c r="H103" s="239"/>
      <c r="I103" s="2"/>
    </row>
    <row r="104" spans="1:9" ht="18.75" hidden="1">
      <c r="A104" s="2"/>
      <c r="B104" s="2"/>
      <c r="C104" s="2"/>
      <c r="D104" s="2"/>
      <c r="E104" s="2"/>
      <c r="F104" s="2"/>
      <c r="G104" s="238"/>
      <c r="H104" s="239"/>
      <c r="I104" s="2"/>
    </row>
    <row r="105" spans="1:9" ht="18.75" hidden="1">
      <c r="A105" s="2"/>
      <c r="B105" s="2"/>
      <c r="C105" s="2"/>
      <c r="D105" s="2"/>
      <c r="E105" s="2"/>
      <c r="F105" s="2"/>
      <c r="G105" s="238"/>
      <c r="H105" s="239"/>
      <c r="I105" s="2"/>
    </row>
    <row r="106" spans="1:9" ht="18.75" hidden="1">
      <c r="A106" s="2"/>
      <c r="B106" s="2"/>
      <c r="C106" s="2"/>
      <c r="D106" s="2"/>
      <c r="E106" s="2"/>
      <c r="F106" s="2"/>
      <c r="G106" s="238"/>
      <c r="H106" s="239"/>
      <c r="I106" s="2"/>
    </row>
    <row r="107" spans="1:9" ht="18.75" hidden="1">
      <c r="A107" s="2"/>
      <c r="B107" s="2"/>
      <c r="C107" s="2"/>
      <c r="D107" s="2"/>
      <c r="E107" s="2"/>
      <c r="F107" s="2"/>
      <c r="G107" s="238"/>
      <c r="H107" s="239"/>
      <c r="I107" s="2"/>
    </row>
    <row r="108" spans="1:9" ht="18.75" hidden="1">
      <c r="A108" s="2"/>
      <c r="B108" s="2"/>
      <c r="C108" s="2"/>
      <c r="D108" s="2"/>
      <c r="E108" s="2"/>
      <c r="F108" s="2"/>
      <c r="G108" s="238"/>
      <c r="H108" s="239"/>
      <c r="I108" s="2"/>
    </row>
    <row r="109" spans="1:9" ht="18.75" hidden="1">
      <c r="A109" s="2"/>
      <c r="B109" s="2"/>
      <c r="C109" s="2"/>
      <c r="D109" s="2"/>
      <c r="E109" s="2"/>
      <c r="F109" s="2"/>
      <c r="G109" s="238"/>
      <c r="H109" s="239"/>
      <c r="I109" s="2"/>
    </row>
    <row r="110" spans="1:9" ht="18.75" hidden="1">
      <c r="A110" s="2"/>
      <c r="B110" s="2"/>
      <c r="C110" s="2"/>
      <c r="D110" s="2"/>
      <c r="E110" s="2"/>
      <c r="F110" s="2"/>
      <c r="G110" s="238"/>
      <c r="H110" s="239"/>
      <c r="I110" s="2"/>
    </row>
    <row r="111" spans="1:9" ht="18.75" hidden="1">
      <c r="A111" s="2"/>
      <c r="B111" s="2"/>
      <c r="C111" s="2"/>
      <c r="D111" s="2"/>
      <c r="E111" s="2"/>
      <c r="F111" s="2"/>
      <c r="G111" s="238"/>
      <c r="H111" s="239"/>
      <c r="I111" s="2"/>
    </row>
    <row r="112" spans="1:9" ht="18.75" hidden="1">
      <c r="A112" s="2"/>
      <c r="B112" s="2"/>
      <c r="C112" s="2"/>
      <c r="D112" s="2"/>
      <c r="E112" s="2"/>
      <c r="F112" s="2"/>
      <c r="G112" s="238"/>
      <c r="H112" s="239"/>
      <c r="I112" s="2"/>
    </row>
  </sheetData>
  <sheetProtection password="9090" sheet="1" objects="1" scenarios="1"/>
  <mergeCells count="141">
    <mergeCell ref="G109:H109"/>
    <mergeCell ref="G110:H110"/>
    <mergeCell ref="G111:H111"/>
    <mergeCell ref="G112:H112"/>
    <mergeCell ref="B18:I18"/>
    <mergeCell ref="G29:I29"/>
    <mergeCell ref="B31:I31"/>
    <mergeCell ref="G30:I30"/>
    <mergeCell ref="G32:I32"/>
    <mergeCell ref="G33:I33"/>
    <mergeCell ref="B34:I34"/>
    <mergeCell ref="F35:H35"/>
    <mergeCell ref="F36:H36"/>
    <mergeCell ref="F37:H37"/>
    <mergeCell ref="G104:H104"/>
    <mergeCell ref="G105:H105"/>
    <mergeCell ref="G106:H106"/>
    <mergeCell ref="G107:H107"/>
    <mergeCell ref="G108:H108"/>
    <mergeCell ref="G99:H99"/>
    <mergeCell ref="G100:H100"/>
    <mergeCell ref="G101:H101"/>
    <mergeCell ref="C48:D48"/>
    <mergeCell ref="F48:H48"/>
    <mergeCell ref="G102:H102"/>
    <mergeCell ref="G103:H103"/>
    <mergeCell ref="G94:H94"/>
    <mergeCell ref="G95:H95"/>
    <mergeCell ref="G96:H96"/>
    <mergeCell ref="G97:H97"/>
    <mergeCell ref="G98:H98"/>
    <mergeCell ref="G89:H89"/>
    <mergeCell ref="G90:H90"/>
    <mergeCell ref="G91:H91"/>
    <mergeCell ref="G92:H92"/>
    <mergeCell ref="G93:H93"/>
    <mergeCell ref="G84:H84"/>
    <mergeCell ref="G85:H85"/>
    <mergeCell ref="G86:H86"/>
    <mergeCell ref="G87:H87"/>
    <mergeCell ref="G88:H88"/>
    <mergeCell ref="G79:H79"/>
    <mergeCell ref="G80:H80"/>
    <mergeCell ref="G81:H81"/>
    <mergeCell ref="G82:H82"/>
    <mergeCell ref="G83:H83"/>
    <mergeCell ref="G74:H74"/>
    <mergeCell ref="G75:H75"/>
    <mergeCell ref="G76:H76"/>
    <mergeCell ref="G77:H77"/>
    <mergeCell ref="G78:H78"/>
    <mergeCell ref="G69:H69"/>
    <mergeCell ref="G70:H70"/>
    <mergeCell ref="G71:H71"/>
    <mergeCell ref="G72:H72"/>
    <mergeCell ref="G73:H73"/>
    <mergeCell ref="G64:H64"/>
    <mergeCell ref="G65:H65"/>
    <mergeCell ref="G66:H66"/>
    <mergeCell ref="G67:H67"/>
    <mergeCell ref="G68:H68"/>
    <mergeCell ref="G59:H59"/>
    <mergeCell ref="G60:H60"/>
    <mergeCell ref="G61:H61"/>
    <mergeCell ref="G62:H62"/>
    <mergeCell ref="G63:H63"/>
    <mergeCell ref="G54:H54"/>
    <mergeCell ref="G55:H55"/>
    <mergeCell ref="G56:H56"/>
    <mergeCell ref="G57:H57"/>
    <mergeCell ref="G58:H58"/>
    <mergeCell ref="G51:H51"/>
    <mergeCell ref="G52:H52"/>
    <mergeCell ref="F39:H39"/>
    <mergeCell ref="F40:H40"/>
    <mergeCell ref="F41:H41"/>
    <mergeCell ref="B42:I42"/>
    <mergeCell ref="C43:D43"/>
    <mergeCell ref="F49:H49"/>
    <mergeCell ref="B50:I50"/>
    <mergeCell ref="C49:D49"/>
    <mergeCell ref="C44:D44"/>
    <mergeCell ref="C45:D45"/>
    <mergeCell ref="C46:D46"/>
    <mergeCell ref="B47:I47"/>
    <mergeCell ref="G43:I46"/>
    <mergeCell ref="F38:H38"/>
    <mergeCell ref="G23:H23"/>
    <mergeCell ref="G24:H24"/>
    <mergeCell ref="G25:H25"/>
    <mergeCell ref="G26:H26"/>
    <mergeCell ref="G19:H19"/>
    <mergeCell ref="G20:H20"/>
    <mergeCell ref="G21:H21"/>
    <mergeCell ref="G22:H22"/>
    <mergeCell ref="B27:I27"/>
    <mergeCell ref="B28:I28"/>
    <mergeCell ref="B1:I1"/>
    <mergeCell ref="A1:A53"/>
    <mergeCell ref="B15:I15"/>
    <mergeCell ref="G13:H13"/>
    <mergeCell ref="G14:H14"/>
    <mergeCell ref="G16:H16"/>
    <mergeCell ref="G17:H17"/>
    <mergeCell ref="B53:I53"/>
    <mergeCell ref="T6:U6"/>
    <mergeCell ref="O18:Q18"/>
    <mergeCell ref="O13:P13"/>
    <mergeCell ref="M8:P8"/>
    <mergeCell ref="C2:D2"/>
    <mergeCell ref="C3:D3"/>
    <mergeCell ref="F3:I3"/>
    <mergeCell ref="B12:I12"/>
    <mergeCell ref="B9:I9"/>
    <mergeCell ref="C5:D5"/>
    <mergeCell ref="C4:D4"/>
    <mergeCell ref="F4:I4"/>
    <mergeCell ref="F7:I7"/>
    <mergeCell ref="F2:H2"/>
    <mergeCell ref="G5:H5"/>
    <mergeCell ref="T1:U1"/>
    <mergeCell ref="T2:U2"/>
    <mergeCell ref="T3:U3"/>
    <mergeCell ref="T4:U4"/>
    <mergeCell ref="R5:S5"/>
    <mergeCell ref="P1:Q1"/>
    <mergeCell ref="R1:S1"/>
    <mergeCell ref="R2:S2"/>
    <mergeCell ref="R3:S3"/>
    <mergeCell ref="R4:S4"/>
    <mergeCell ref="S34:T34"/>
    <mergeCell ref="M14:N14"/>
    <mergeCell ref="O14:Q14"/>
    <mergeCell ref="O15:Q15"/>
    <mergeCell ref="O16:Q16"/>
    <mergeCell ref="O17:Q17"/>
    <mergeCell ref="R6:S6"/>
    <mergeCell ref="T5:U5"/>
    <mergeCell ref="C8:E8"/>
    <mergeCell ref="C7:D7"/>
    <mergeCell ref="G6:H6"/>
  </mergeCells>
  <dataValidations count="20">
    <dataValidation type="list" allowBlank="1" showInputMessage="1" showErrorMessage="1" sqref="I2">
      <formula1>"Male, Female"</formula1>
    </dataValidation>
    <dataValidation type="list" allowBlank="1" showInputMessage="1" showErrorMessage="1" sqref="I14">
      <formula1>"SUPPERANNUATION,VRS,DEATH"</formula1>
    </dataValidation>
    <dataValidation type="list" allowBlank="1" showInputMessage="1" showErrorMessage="1" sqref="F14">
      <formula1>$L$11:$L$26</formula1>
    </dataValidation>
    <dataValidation type="list" allowBlank="1" showInputMessage="1" showErrorMessage="1" sqref="I17">
      <formula1>"YES,NO"</formula1>
    </dataValidation>
    <dataValidation type="list" allowBlank="1" showInputMessage="1" showErrorMessage="1" sqref="D17">
      <formula1>"MARRIED,UNMARRIED,WIDOW,WDOWER,DIVORCE"</formula1>
    </dataValidation>
    <dataValidation type="list" allowBlank="1" showInputMessage="1" showErrorMessage="1" sqref="C24">
      <formula1>"FORENOON,AFTERNOON"</formula1>
    </dataValidation>
    <dataValidation type="list" allowBlank="1" showInputMessage="1" showErrorMessage="1" sqref="B20">
      <formula1>$W$2:$W$7</formula1>
    </dataValidation>
    <dataValidation type="list" allowBlank="1" showInputMessage="1" showErrorMessage="1" sqref="C20">
      <formula1>$X$2:$X$9</formula1>
    </dataValidation>
    <dataValidation type="list" allowBlank="1" showInputMessage="1" showErrorMessage="1" sqref="D20">
      <formula1>$Y$8:$Y$16</formula1>
    </dataValidation>
    <dataValidation type="list" allowBlank="1" showInputMessage="1" showErrorMessage="1" sqref="E20">
      <formula1>$Z$8:$Z$10</formula1>
    </dataValidation>
    <dataValidation type="list" allowBlank="1" showInputMessage="1" showErrorMessage="1" sqref="F20">
      <formula1>$Z$12:$Z$18</formula1>
    </dataValidation>
    <dataValidation type="list" allowBlank="1" showInputMessage="1" showErrorMessage="1" sqref="G20:H20">
      <formula1>$AA$12:$AA$13</formula1>
    </dataValidation>
    <dataValidation type="list" allowBlank="1" showInputMessage="1" showErrorMessage="1" sqref="B22">
      <formula1>$AA$15:$AA$26</formula1>
    </dataValidation>
    <dataValidation type="list" allowBlank="1" showInputMessage="1" showErrorMessage="1" sqref="D26:E26">
      <formula1>"Yes,No"</formula1>
    </dataValidation>
    <dataValidation type="list" allowBlank="1" showInputMessage="1" showErrorMessage="1" sqref="I36:I41">
      <formula1>"MALE,FEMALE,TRANSGENDER"</formula1>
    </dataValidation>
    <dataValidation type="list" allowBlank="1" showInputMessage="1" showErrorMessage="1" sqref="C44:C46">
      <formula1>$B$36:$B$41</formula1>
    </dataValidation>
    <dataValidation type="list" allowBlank="1" showInputMessage="1" showErrorMessage="1" sqref="E44:E46">
      <formula1>$C$36:$C$41</formula1>
    </dataValidation>
    <dataValidation type="list" allowBlank="1" showInputMessage="1" showErrorMessage="1" sqref="E52">
      <formula1>$AB$2:$AB$25</formula1>
    </dataValidation>
    <dataValidation type="whole" allowBlank="1" showInputMessage="1" showErrorMessage="1" promptTitle="Wrong Value" sqref="H11">
      <formula1>0</formula1>
      <formula2>300</formula2>
    </dataValidation>
    <dataValidation type="list" allowBlank="1" showInputMessage="1" showErrorMessage="1" sqref="D6">
      <formula1>"GEN,OBC,SC,ST,SBC"</formula1>
    </dataValidation>
  </dataValidation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23"/>
  <sheetViews>
    <sheetView workbookViewId="0">
      <selection activeCell="C10" sqref="C10"/>
    </sheetView>
  </sheetViews>
  <sheetFormatPr defaultColWidth="0" defaultRowHeight="15" zeroHeight="1"/>
  <cols>
    <col min="1" max="3" width="38.42578125" style="95" customWidth="1"/>
    <col min="4" max="16384" width="9.140625" style="95" hidden="1"/>
  </cols>
  <sheetData>
    <row r="1" spans="1:3" ht="46.5" customHeight="1">
      <c r="A1" s="256" t="s">
        <v>547</v>
      </c>
      <c r="B1" s="256"/>
      <c r="C1" s="256"/>
    </row>
    <row r="2" spans="1:3" ht="121.5" customHeight="1">
      <c r="A2" s="96" t="s">
        <v>17</v>
      </c>
      <c r="B2" s="97" t="s">
        <v>15</v>
      </c>
      <c r="C2" s="85" t="s">
        <v>16</v>
      </c>
    </row>
    <row r="3" spans="1:3" ht="18.75">
      <c r="A3" s="84" t="s">
        <v>18</v>
      </c>
      <c r="B3" s="84" t="s">
        <v>19</v>
      </c>
      <c r="C3" s="84" t="s">
        <v>20</v>
      </c>
    </row>
    <row r="4" spans="1:3" ht="18.75">
      <c r="A4" s="85" t="str">
        <f>'Master Sheet'!B17</f>
        <v>RJBR200804012345</v>
      </c>
      <c r="B4" s="91">
        <f>'Master Sheet'!C17</f>
        <v>4774110102</v>
      </c>
      <c r="C4" s="20"/>
    </row>
    <row r="5" spans="1:3" ht="18.75">
      <c r="A5" s="84" t="s">
        <v>1</v>
      </c>
      <c r="B5" s="84" t="s">
        <v>21</v>
      </c>
      <c r="C5" s="84" t="s">
        <v>22</v>
      </c>
    </row>
    <row r="6" spans="1:3" ht="18.75">
      <c r="A6" s="85" t="str">
        <f>'Master Sheet'!F2</f>
        <v>Parmanand Meghwal</v>
      </c>
      <c r="B6" s="85" t="str">
        <f>'Master Sheet'!I2</f>
        <v>Male</v>
      </c>
      <c r="C6" s="98">
        <f>'Master Sheet'!I5</f>
        <v>23327</v>
      </c>
    </row>
    <row r="7" spans="1:3" ht="18.75">
      <c r="A7" s="84" t="s">
        <v>23</v>
      </c>
      <c r="B7" s="84" t="s">
        <v>24</v>
      </c>
      <c r="C7" s="84" t="s">
        <v>25</v>
      </c>
    </row>
    <row r="8" spans="1:3" ht="18.75">
      <c r="A8" s="85" t="str">
        <f>'Master Sheet'!F3</f>
        <v>Bhanwar Lal Meghwal</v>
      </c>
      <c r="B8" s="85" t="str">
        <f>'Master Sheet'!F4</f>
        <v>Ram Kanya Bai</v>
      </c>
      <c r="C8" s="85" t="str">
        <f>'Master Sheet'!D17</f>
        <v>MARRIED</v>
      </c>
    </row>
    <row r="9" spans="1:3" ht="18.75">
      <c r="A9" s="84" t="s">
        <v>26</v>
      </c>
      <c r="B9" s="84" t="s">
        <v>27</v>
      </c>
      <c r="C9" s="84" t="s">
        <v>28</v>
      </c>
    </row>
    <row r="10" spans="1:3" ht="18.75">
      <c r="A10" s="85" t="str">
        <f>'Master Sheet'!E17</f>
        <v>MANJU KUMARI</v>
      </c>
      <c r="B10" s="85" t="str">
        <f>'Master Sheet'!I17</f>
        <v>NO</v>
      </c>
      <c r="C10" s="96" t="str">
        <f>'Master Sheet'!I8</f>
        <v>anandmeghwal@gmail.com</v>
      </c>
    </row>
    <row r="11" spans="1:3" ht="18.75">
      <c r="A11" s="84" t="s">
        <v>10</v>
      </c>
      <c r="B11" s="84" t="s">
        <v>29</v>
      </c>
      <c r="C11" s="84" t="s">
        <v>30</v>
      </c>
    </row>
    <row r="12" spans="1:3" ht="18.75">
      <c r="A12" s="85">
        <f>'Master Sheet'!F6</f>
        <v>9784379510</v>
      </c>
      <c r="B12" s="85" t="s">
        <v>683</v>
      </c>
      <c r="C12" s="85" t="str">
        <f>'Master Sheet'!B33</f>
        <v>RAJASTHAN</v>
      </c>
    </row>
    <row r="13" spans="1:3" ht="18.75">
      <c r="A13" s="84" t="s">
        <v>31</v>
      </c>
      <c r="B13" s="84" t="s">
        <v>32</v>
      </c>
      <c r="C13" s="84" t="s">
        <v>33</v>
      </c>
    </row>
    <row r="14" spans="1:3" ht="18.75">
      <c r="A14" s="85" t="str">
        <f>'Master Sheet'!C30</f>
        <v>BARAN</v>
      </c>
      <c r="B14" s="85" t="str">
        <f>'Master Sheet'!G30</f>
        <v>KAWAI SALPURA TEHSIL ATRU</v>
      </c>
      <c r="C14" s="85" t="str">
        <f>'Master Sheet'!D6</f>
        <v>SC</v>
      </c>
    </row>
    <row r="15" spans="1:3" ht="18.75">
      <c r="A15" s="84" t="s">
        <v>34</v>
      </c>
      <c r="B15" s="84" t="s">
        <v>35</v>
      </c>
      <c r="C15" s="84" t="s">
        <v>36</v>
      </c>
    </row>
    <row r="16" spans="1:3" ht="18.75">
      <c r="A16" s="85" t="str">
        <f>'Master Sheet'!C6</f>
        <v>Hindu</v>
      </c>
      <c r="B16" s="85" t="str">
        <f>'Master Sheet'!F17</f>
        <v>ASPPM6311X</v>
      </c>
      <c r="C16" s="91">
        <f>'Master Sheet'!G17</f>
        <v>789612537456</v>
      </c>
    </row>
    <row r="17" spans="1:3" ht="18.75">
      <c r="A17" s="257" t="s">
        <v>37</v>
      </c>
      <c r="B17" s="258"/>
      <c r="C17" s="85"/>
    </row>
    <row r="18" spans="1:3" ht="24" customHeight="1">
      <c r="A18" s="259" t="s">
        <v>38</v>
      </c>
      <c r="B18" s="259"/>
      <c r="C18" s="259"/>
    </row>
    <row r="19" spans="1:3" ht="21" customHeight="1">
      <c r="A19" s="253" t="s">
        <v>39</v>
      </c>
      <c r="B19" s="254"/>
      <c r="C19" s="255"/>
    </row>
    <row r="20" spans="1:3" ht="21" customHeight="1">
      <c r="A20" s="253" t="s">
        <v>40</v>
      </c>
      <c r="B20" s="254"/>
      <c r="C20" s="255"/>
    </row>
    <row r="21" spans="1:3" ht="21" customHeight="1">
      <c r="A21" s="253" t="s">
        <v>41</v>
      </c>
      <c r="B21" s="254"/>
      <c r="C21" s="255"/>
    </row>
    <row r="22" spans="1:3" ht="21" customHeight="1">
      <c r="A22" s="253" t="s">
        <v>42</v>
      </c>
      <c r="B22" s="254"/>
      <c r="C22" s="255"/>
    </row>
    <row r="23" spans="1:3"/>
  </sheetData>
  <sheetProtection password="FBD2" sheet="1" objects="1" scenarios="1"/>
  <mergeCells count="7">
    <mergeCell ref="A22:C22"/>
    <mergeCell ref="A21:C21"/>
    <mergeCell ref="A1:C1"/>
    <mergeCell ref="A17:B17"/>
    <mergeCell ref="A18:C18"/>
    <mergeCell ref="A19:C19"/>
    <mergeCell ref="A20:C20"/>
  </mergeCells>
  <pageMargins left="0.7" right="0.7" top="0.75" bottom="0.75" header="0.3" footer="0.3"/>
  <pageSetup paperSize="9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E27"/>
  <sheetViews>
    <sheetView workbookViewId="0">
      <selection activeCell="C20" sqref="C20"/>
    </sheetView>
  </sheetViews>
  <sheetFormatPr defaultColWidth="0" defaultRowHeight="15" zeroHeight="1"/>
  <cols>
    <col min="1" max="3" width="43.28515625" customWidth="1"/>
    <col min="4" max="5" width="0" hidden="1" customWidth="1"/>
    <col min="6" max="16384" width="9.140625" hidden="1"/>
  </cols>
  <sheetData>
    <row r="1" spans="1:3" ht="36" customHeight="1">
      <c r="A1" s="260" t="s">
        <v>547</v>
      </c>
      <c r="B1" s="260"/>
      <c r="C1" s="260"/>
    </row>
    <row r="2" spans="1:3" ht="39" customHeight="1">
      <c r="A2" s="261" t="s">
        <v>43</v>
      </c>
      <c r="B2" s="262"/>
      <c r="C2" s="263"/>
    </row>
    <row r="3" spans="1:3" ht="18.75">
      <c r="A3" s="84" t="s">
        <v>44</v>
      </c>
      <c r="B3" s="84" t="s">
        <v>45</v>
      </c>
      <c r="C3" s="84" t="s">
        <v>46</v>
      </c>
    </row>
    <row r="4" spans="1:3" ht="18.75">
      <c r="A4" s="85" t="str">
        <f>'Master Sheet'!B20</f>
        <v>Regular</v>
      </c>
      <c r="B4" s="91" t="str">
        <f>'Master Sheet'!C20</f>
        <v>Permanent</v>
      </c>
      <c r="C4" s="85" t="str">
        <f>'Master Sheet'!D20</f>
        <v>Active</v>
      </c>
    </row>
    <row r="5" spans="1:3" ht="18.75">
      <c r="A5" s="84" t="s">
        <v>47</v>
      </c>
      <c r="B5" s="84" t="s">
        <v>48</v>
      </c>
      <c r="C5" s="84" t="s">
        <v>49</v>
      </c>
    </row>
    <row r="6" spans="1:3" ht="18.75">
      <c r="A6" s="85" t="str">
        <f>'Master Sheet'!B22</f>
        <v>Subordinate</v>
      </c>
      <c r="B6" s="85" t="str">
        <f>'Master Sheet'!C22</f>
        <v>Rajasthan Edu Service</v>
      </c>
      <c r="C6" s="85" t="str">
        <f>'Master Sheet'!I20</f>
        <v>Senior Teacher</v>
      </c>
    </row>
    <row r="7" spans="1:3" ht="18.75">
      <c r="A7" s="84" t="s">
        <v>50</v>
      </c>
      <c r="B7" s="84" t="s">
        <v>51</v>
      </c>
      <c r="C7" s="84" t="s">
        <v>52</v>
      </c>
    </row>
    <row r="8" spans="1:3" ht="18.75">
      <c r="A8" s="85" t="str">
        <f>'Master Sheet'!E20</f>
        <v>On Or 01.04.2022 - OPS</v>
      </c>
      <c r="B8" s="91" t="str">
        <f>'Master Sheet'!G20</f>
        <v>Non-Gazzated</v>
      </c>
      <c r="C8" s="85" t="str">
        <f>'Master Sheet'!F20</f>
        <v>NA</v>
      </c>
    </row>
    <row r="9" spans="1:3" ht="18.75">
      <c r="A9" s="84" t="s">
        <v>53</v>
      </c>
      <c r="B9" s="84" t="s">
        <v>54</v>
      </c>
      <c r="C9" s="84" t="s">
        <v>55</v>
      </c>
    </row>
    <row r="10" spans="1:3" ht="18.75">
      <c r="A10" s="85" t="str">
        <f>'Master Sheet'!E22</f>
        <v>Education Department</v>
      </c>
      <c r="B10" s="85" t="str">
        <f>'Master Sheet'!F22</f>
        <v>Secondary Education Department</v>
      </c>
      <c r="C10" s="85" t="str">
        <f>'Master Sheet'!G22</f>
        <v>District Education Officer</v>
      </c>
    </row>
    <row r="11" spans="1:3" ht="18.75">
      <c r="A11" s="84" t="s">
        <v>56</v>
      </c>
      <c r="B11" s="84" t="s">
        <v>57</v>
      </c>
      <c r="C11" s="84" t="s">
        <v>58</v>
      </c>
    </row>
    <row r="12" spans="1:3" ht="18.75">
      <c r="A12" s="85" t="str">
        <f>'Master Sheet'!I22</f>
        <v>Teacher Grade III</v>
      </c>
      <c r="B12" s="85" t="str">
        <f>'Master Sheet'!I20</f>
        <v>Senior Teacher</v>
      </c>
      <c r="C12" s="92">
        <f>'Master Sheet'!D22</f>
        <v>42714</v>
      </c>
    </row>
    <row r="13" spans="1:3" ht="18.75">
      <c r="A13" s="84" t="s">
        <v>451</v>
      </c>
      <c r="B13" s="84" t="s">
        <v>59</v>
      </c>
      <c r="C13" s="84" t="s">
        <v>60</v>
      </c>
    </row>
    <row r="14" spans="1:3" ht="18.75">
      <c r="A14" s="92">
        <f>'Master Sheet'!B24</f>
        <v>34429</v>
      </c>
      <c r="B14" s="85" t="str">
        <f>'Master Sheet'!C24</f>
        <v>FORENOON</v>
      </c>
      <c r="C14" s="93">
        <f>'Master Sheet'!C14</f>
        <v>45260</v>
      </c>
    </row>
    <row r="15" spans="1:3" ht="18.75">
      <c r="A15" s="84" t="s">
        <v>61</v>
      </c>
      <c r="B15" s="84" t="s">
        <v>62</v>
      </c>
      <c r="C15" s="84" t="s">
        <v>63</v>
      </c>
    </row>
    <row r="16" spans="1:3" ht="18.75">
      <c r="A16" s="92">
        <f>'Master Sheet'!E24</f>
        <v>34429</v>
      </c>
      <c r="B16" s="92">
        <f>'Master Sheet'!D24</f>
        <v>44803</v>
      </c>
      <c r="C16" s="91">
        <f>'Master Sheet'!I26</f>
        <v>11000123456789</v>
      </c>
    </row>
    <row r="17" spans="1:3" ht="18.75">
      <c r="A17" s="84" t="s">
        <v>64</v>
      </c>
      <c r="B17" s="84" t="s">
        <v>65</v>
      </c>
      <c r="C17" s="84" t="s">
        <v>66</v>
      </c>
    </row>
    <row r="18" spans="1:3" ht="18.75">
      <c r="A18" s="85">
        <f>'Master Sheet'!F24</f>
        <v>456123</v>
      </c>
      <c r="B18" s="85">
        <f>'Master Sheet'!G24</f>
        <v>412156</v>
      </c>
      <c r="C18" s="85" t="str">
        <f>'Master Sheet'!B26</f>
        <v>XXXXXX</v>
      </c>
    </row>
    <row r="19" spans="1:3" ht="18.75">
      <c r="A19" s="84" t="s">
        <v>67</v>
      </c>
      <c r="B19" s="84" t="s">
        <v>68</v>
      </c>
      <c r="C19" s="84" t="s">
        <v>69</v>
      </c>
    </row>
    <row r="20" spans="1:3" ht="18.75">
      <c r="A20" s="85">
        <f>'Master Sheet'!C26</f>
        <v>123456</v>
      </c>
      <c r="B20" s="20"/>
      <c r="C20" s="85">
        <f>'Master Sheet'!I24</f>
        <v>0</v>
      </c>
    </row>
    <row r="21" spans="1:3" ht="18.75">
      <c r="A21" s="84" t="s">
        <v>70</v>
      </c>
      <c r="B21" s="84" t="s">
        <v>71</v>
      </c>
      <c r="C21" s="84" t="s">
        <v>453</v>
      </c>
    </row>
    <row r="22" spans="1:3" ht="18.75">
      <c r="A22" s="85" t="str">
        <f>'Master Sheet'!D26</f>
        <v>No</v>
      </c>
      <c r="B22" s="85" t="str">
        <f>'Master Sheet'!E26</f>
        <v>No</v>
      </c>
      <c r="C22" s="85">
        <f>'Master Sheet'!G26</f>
        <v>0</v>
      </c>
    </row>
    <row r="23" spans="1:3" ht="26.25" customHeight="1">
      <c r="A23" s="259" t="s">
        <v>38</v>
      </c>
      <c r="B23" s="259"/>
      <c r="C23" s="259"/>
    </row>
    <row r="24" spans="1:3" ht="23.25" customHeight="1">
      <c r="A24" s="94" t="s">
        <v>72</v>
      </c>
      <c r="B24" s="264" t="s">
        <v>75</v>
      </c>
      <c r="C24" s="264"/>
    </row>
    <row r="25" spans="1:3" ht="23.25" customHeight="1">
      <c r="A25" s="94" t="s">
        <v>74</v>
      </c>
      <c r="B25" s="264" t="s">
        <v>76</v>
      </c>
      <c r="C25" s="264"/>
    </row>
    <row r="26" spans="1:3" ht="23.25" customHeight="1">
      <c r="A26" s="94" t="s">
        <v>73</v>
      </c>
      <c r="B26" s="264" t="s">
        <v>77</v>
      </c>
      <c r="C26" s="264"/>
    </row>
    <row r="27" spans="1:3"/>
  </sheetData>
  <sheetProtection password="FBD2" sheet="1" objects="1" scenarios="1"/>
  <mergeCells count="6">
    <mergeCell ref="A1:C1"/>
    <mergeCell ref="A2:C2"/>
    <mergeCell ref="B24:C24"/>
    <mergeCell ref="B25:C25"/>
    <mergeCell ref="B26:C26"/>
    <mergeCell ref="A23:C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C13"/>
  <sheetViews>
    <sheetView workbookViewId="0">
      <selection sqref="A1:C1"/>
    </sheetView>
  </sheetViews>
  <sheetFormatPr defaultColWidth="0" defaultRowHeight="15" zeroHeight="1"/>
  <cols>
    <col min="1" max="3" width="34.7109375" customWidth="1"/>
    <col min="4" max="16384" width="9.140625" hidden="1"/>
  </cols>
  <sheetData>
    <row r="1" spans="1:3" ht="33.75" customHeight="1">
      <c r="A1" s="260" t="s">
        <v>547</v>
      </c>
      <c r="B1" s="260"/>
      <c r="C1" s="260"/>
    </row>
    <row r="2" spans="1:3" ht="29.25" customHeight="1">
      <c r="A2" s="190" t="s">
        <v>78</v>
      </c>
      <c r="B2" s="190"/>
      <c r="C2" s="190"/>
    </row>
    <row r="3" spans="1:3" ht="29.25" customHeight="1">
      <c r="A3" s="253" t="s">
        <v>79</v>
      </c>
      <c r="B3" s="254"/>
      <c r="C3" s="255"/>
    </row>
    <row r="4" spans="1:3" ht="29.25" customHeight="1">
      <c r="A4" s="84" t="s">
        <v>80</v>
      </c>
      <c r="B4" s="84" t="s">
        <v>81</v>
      </c>
      <c r="C4" s="84" t="s">
        <v>82</v>
      </c>
    </row>
    <row r="5" spans="1:3" ht="29.25" customHeight="1">
      <c r="A5" s="85" t="str">
        <f>'Master Sheet'!B30</f>
        <v>RAJASTHAN</v>
      </c>
      <c r="B5" s="85" t="str">
        <f>'Master Sheet'!C30</f>
        <v>BARAN</v>
      </c>
      <c r="C5" s="85" t="str">
        <f>'Master Sheet'!G30</f>
        <v>KAWAI SALPURA TEHSIL ATRU</v>
      </c>
    </row>
    <row r="6" spans="1:3" ht="29.25" customHeight="1">
      <c r="A6" s="84" t="s">
        <v>83</v>
      </c>
      <c r="B6" s="84" t="s">
        <v>84</v>
      </c>
      <c r="C6" s="84" t="s">
        <v>85</v>
      </c>
    </row>
    <row r="7" spans="1:3" ht="29.25" customHeight="1">
      <c r="A7" s="90">
        <f>'Master Sheet'!D30</f>
        <v>127</v>
      </c>
      <c r="B7" s="90">
        <f>'Master Sheet'!F30</f>
        <v>325219</v>
      </c>
      <c r="C7" s="90" t="str">
        <f>'Master Sheet'!E30</f>
        <v>BARAN-ATRU</v>
      </c>
    </row>
    <row r="8" spans="1:3" ht="29.25" customHeight="1">
      <c r="A8" s="253" t="s">
        <v>86</v>
      </c>
      <c r="B8" s="254"/>
      <c r="C8" s="255"/>
    </row>
    <row r="9" spans="1:3" ht="29.25" customHeight="1">
      <c r="A9" s="84" t="s">
        <v>80</v>
      </c>
      <c r="B9" s="84" t="s">
        <v>81</v>
      </c>
      <c r="C9" s="84" t="s">
        <v>82</v>
      </c>
    </row>
    <row r="10" spans="1:3" ht="29.25" customHeight="1">
      <c r="A10" s="85" t="str">
        <f>'Master Sheet'!B33</f>
        <v>RAJASTHAN</v>
      </c>
      <c r="B10" s="85" t="str">
        <f>'Master Sheet'!C33</f>
        <v>BARAN</v>
      </c>
      <c r="C10" s="85" t="str">
        <f>'Master Sheet'!G33</f>
        <v>KAWAI SALPURA TEHSIL ATRU</v>
      </c>
    </row>
    <row r="11" spans="1:3" ht="29.25" customHeight="1">
      <c r="A11" s="84" t="s">
        <v>83</v>
      </c>
      <c r="B11" s="84" t="s">
        <v>84</v>
      </c>
      <c r="C11" s="84" t="s">
        <v>85</v>
      </c>
    </row>
    <row r="12" spans="1:3" ht="29.25" customHeight="1">
      <c r="A12" s="85">
        <f>'Master Sheet'!D33</f>
        <v>127</v>
      </c>
      <c r="B12" s="85">
        <f>'Master Sheet'!F33</f>
        <v>325219</v>
      </c>
      <c r="C12" s="85" t="str">
        <f>'Master Sheet'!E33</f>
        <v>BARAN-ATRU</v>
      </c>
    </row>
    <row r="13" spans="1:3"/>
  </sheetData>
  <sheetProtection password="FBD2" sheet="1" objects="1" scenarios="1"/>
  <mergeCells count="4">
    <mergeCell ref="A2:C2"/>
    <mergeCell ref="A3:C3"/>
    <mergeCell ref="A8:C8"/>
    <mergeCell ref="A1:C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G18"/>
  <sheetViews>
    <sheetView showZeros="0" workbookViewId="0">
      <selection activeCell="G12" sqref="G12"/>
    </sheetView>
  </sheetViews>
  <sheetFormatPr defaultColWidth="0" defaultRowHeight="15" zeroHeight="1"/>
  <cols>
    <col min="1" max="1" width="6" customWidth="1"/>
    <col min="2" max="2" width="29.28515625" customWidth="1"/>
    <col min="3" max="3" width="17.5703125" customWidth="1"/>
    <col min="4" max="4" width="17" customWidth="1"/>
    <col min="5" max="5" width="17.5703125" customWidth="1"/>
    <col min="6" max="6" width="25.7109375" customWidth="1"/>
    <col min="7" max="7" width="10.7109375" customWidth="1"/>
    <col min="8" max="16384" width="9.140625" hidden="1"/>
  </cols>
  <sheetData>
    <row r="1" spans="1:7" ht="34.5" customHeight="1">
      <c r="A1" s="260" t="s">
        <v>547</v>
      </c>
      <c r="B1" s="260"/>
      <c r="C1" s="260"/>
      <c r="D1" s="260"/>
      <c r="E1" s="260"/>
      <c r="F1" s="260"/>
      <c r="G1" s="260"/>
    </row>
    <row r="2" spans="1:7" ht="27" customHeight="1">
      <c r="A2" s="268" t="s">
        <v>87</v>
      </c>
      <c r="B2" s="269"/>
      <c r="C2" s="269"/>
      <c r="D2" s="269"/>
      <c r="E2" s="269"/>
      <c r="F2" s="269"/>
      <c r="G2" s="270"/>
    </row>
    <row r="3" spans="1:7" ht="33.75" customHeight="1">
      <c r="A3" s="84" t="s">
        <v>88</v>
      </c>
      <c r="B3" s="84" t="s">
        <v>89</v>
      </c>
      <c r="C3" s="84" t="s">
        <v>90</v>
      </c>
      <c r="D3" s="84" t="s">
        <v>91</v>
      </c>
      <c r="E3" s="84" t="s">
        <v>92</v>
      </c>
      <c r="F3" s="84" t="s">
        <v>93</v>
      </c>
      <c r="G3" s="84" t="s">
        <v>94</v>
      </c>
    </row>
    <row r="4" spans="1:7" ht="28.5" customHeight="1">
      <c r="A4" s="85">
        <v>1</v>
      </c>
      <c r="B4" s="85" t="str">
        <f>'Master Sheet'!B36</f>
        <v>MANJU KUMARI</v>
      </c>
      <c r="C4" s="85" t="str">
        <f>'Master Sheet'!C36</f>
        <v>WIFE</v>
      </c>
      <c r="D4" s="86">
        <f>IF('Master Sheet'!D36="","",'Master Sheet'!D36)</f>
        <v>31585</v>
      </c>
      <c r="E4" s="85">
        <f>'Master Sheet'!E36</f>
        <v>4774110102</v>
      </c>
      <c r="F4" s="85">
        <f>'Master Sheet'!F36:H36</f>
        <v>12345678910</v>
      </c>
      <c r="G4" s="85" t="str">
        <f>'Master Sheet'!I36</f>
        <v>FEMALE</v>
      </c>
    </row>
    <row r="5" spans="1:7" ht="28.5" customHeight="1">
      <c r="A5" s="85">
        <v>2</v>
      </c>
      <c r="B5" s="85" t="str">
        <f>'Master Sheet'!B37</f>
        <v>ARYAN MEGHWAL</v>
      </c>
      <c r="C5" s="85" t="str">
        <f>'Master Sheet'!C37</f>
        <v>SON</v>
      </c>
      <c r="D5" s="86">
        <f>IF('Master Sheet'!D37="","",'Master Sheet'!D37)</f>
        <v>40093</v>
      </c>
      <c r="E5" s="85">
        <f>'Master Sheet'!E37</f>
        <v>4774110102</v>
      </c>
      <c r="F5" s="85">
        <f>'Master Sheet'!F37:H37</f>
        <v>12345678910</v>
      </c>
      <c r="G5" s="85" t="str">
        <f>'Master Sheet'!I37</f>
        <v>MALE</v>
      </c>
    </row>
    <row r="6" spans="1:7" ht="28.5" customHeight="1">
      <c r="A6" s="85">
        <v>3</v>
      </c>
      <c r="B6" s="85" t="str">
        <f>'Master Sheet'!B38</f>
        <v>MIHIKA MEGHWAL</v>
      </c>
      <c r="C6" s="85" t="str">
        <f>'Master Sheet'!C38</f>
        <v>DAUGHTER</v>
      </c>
      <c r="D6" s="86">
        <f>IF('Master Sheet'!D38="","",'Master Sheet'!D38)</f>
        <v>42600</v>
      </c>
      <c r="E6" s="85">
        <f>'Master Sheet'!E38</f>
        <v>4774110102</v>
      </c>
      <c r="F6" s="85">
        <f>'Master Sheet'!F38:H38</f>
        <v>12345678910</v>
      </c>
      <c r="G6" s="85" t="str">
        <f>'Master Sheet'!I38</f>
        <v>FEMALE</v>
      </c>
    </row>
    <row r="7" spans="1:7" ht="28.5" customHeight="1">
      <c r="A7" s="85">
        <v>4</v>
      </c>
      <c r="B7" s="85">
        <f>'Master Sheet'!B39</f>
        <v>0</v>
      </c>
      <c r="C7" s="85">
        <f>'Master Sheet'!C39</f>
        <v>0</v>
      </c>
      <c r="D7" s="86" t="str">
        <f>IF('Master Sheet'!D39="","",'Master Sheet'!D39)</f>
        <v/>
      </c>
      <c r="E7" s="85">
        <f>'Master Sheet'!E39</f>
        <v>0</v>
      </c>
      <c r="F7" s="85">
        <f>'Master Sheet'!F39:H39</f>
        <v>0</v>
      </c>
      <c r="G7" s="85">
        <f>'Master Sheet'!I39</f>
        <v>0</v>
      </c>
    </row>
    <row r="8" spans="1:7" ht="28.5" customHeight="1">
      <c r="A8" s="85">
        <v>5</v>
      </c>
      <c r="B8" s="85">
        <f>'Master Sheet'!B40</f>
        <v>0</v>
      </c>
      <c r="C8" s="85">
        <f>'Master Sheet'!C40</f>
        <v>0</v>
      </c>
      <c r="D8" s="86" t="str">
        <f>IF('Master Sheet'!D40="","",'Master Sheet'!D40)</f>
        <v/>
      </c>
      <c r="E8" s="85">
        <f>'Master Sheet'!E40</f>
        <v>0</v>
      </c>
      <c r="F8" s="85">
        <f>'Master Sheet'!F40:H40</f>
        <v>0</v>
      </c>
      <c r="G8" s="85">
        <f>'Master Sheet'!I40</f>
        <v>0</v>
      </c>
    </row>
    <row r="9" spans="1:7" ht="28.5" customHeight="1">
      <c r="A9" s="85">
        <v>6</v>
      </c>
      <c r="B9" s="85">
        <f>'Master Sheet'!B41</f>
        <v>0</v>
      </c>
      <c r="C9" s="85">
        <f>'Master Sheet'!C41</f>
        <v>0</v>
      </c>
      <c r="D9" s="86" t="str">
        <f>IF('Master Sheet'!D41="","",'Master Sheet'!D41)</f>
        <v/>
      </c>
      <c r="E9" s="85">
        <f>'Master Sheet'!E41</f>
        <v>0</v>
      </c>
      <c r="F9" s="85">
        <f>'Master Sheet'!F41:H41</f>
        <v>0</v>
      </c>
      <c r="G9" s="85">
        <f>'Master Sheet'!I41</f>
        <v>0</v>
      </c>
    </row>
    <row r="10" spans="1:7" ht="26.25">
      <c r="A10" s="268" t="s">
        <v>95</v>
      </c>
      <c r="B10" s="269"/>
      <c r="C10" s="269"/>
      <c r="D10" s="269"/>
      <c r="E10" s="269"/>
      <c r="F10" s="269"/>
      <c r="G10" s="270"/>
    </row>
    <row r="11" spans="1:7" ht="18.75">
      <c r="A11" s="84"/>
      <c r="B11" s="84" t="s">
        <v>96</v>
      </c>
      <c r="C11" s="271" t="s">
        <v>97</v>
      </c>
      <c r="D11" s="272"/>
      <c r="E11" s="273"/>
      <c r="F11" s="84" t="s">
        <v>98</v>
      </c>
      <c r="G11" s="84" t="s">
        <v>99</v>
      </c>
    </row>
    <row r="12" spans="1:7" ht="27" customHeight="1">
      <c r="A12" s="85">
        <v>1</v>
      </c>
      <c r="B12" s="81" t="s">
        <v>100</v>
      </c>
      <c r="C12" s="274" t="str">
        <f>'Master Sheet'!C44:D44</f>
        <v>MANJU KUMARI</v>
      </c>
      <c r="D12" s="275"/>
      <c r="E12" s="276"/>
      <c r="F12" s="85" t="str">
        <f>'Master Sheet'!E44</f>
        <v>WIFE</v>
      </c>
      <c r="G12" s="87">
        <f>'Master Sheet'!F44</f>
        <v>1</v>
      </c>
    </row>
    <row r="13" spans="1:7" ht="27" customHeight="1">
      <c r="A13" s="85">
        <v>2</v>
      </c>
      <c r="B13" s="81" t="s">
        <v>101</v>
      </c>
      <c r="C13" s="274" t="str">
        <f>'Master Sheet'!C45:D45</f>
        <v>MANJU KUMARI</v>
      </c>
      <c r="D13" s="275"/>
      <c r="E13" s="276"/>
      <c r="F13" s="85" t="str">
        <f>'Master Sheet'!E45</f>
        <v>WIFE</v>
      </c>
      <c r="G13" s="87">
        <f>'Master Sheet'!F45</f>
        <v>1</v>
      </c>
    </row>
    <row r="14" spans="1:7" ht="27" customHeight="1">
      <c r="A14" s="85">
        <v>3</v>
      </c>
      <c r="B14" s="81" t="s">
        <v>102</v>
      </c>
      <c r="C14" s="274" t="str">
        <f>'Master Sheet'!C46:D46</f>
        <v>MANJU KUMARI</v>
      </c>
      <c r="D14" s="275"/>
      <c r="E14" s="276"/>
      <c r="F14" s="85" t="str">
        <f>'Master Sheet'!E46</f>
        <v>WIFE</v>
      </c>
      <c r="G14" s="87">
        <f>'Master Sheet'!F46</f>
        <v>1</v>
      </c>
    </row>
    <row r="15" spans="1:7" ht="26.25">
      <c r="A15" s="268" t="s">
        <v>103</v>
      </c>
      <c r="B15" s="269"/>
      <c r="C15" s="269"/>
      <c r="D15" s="269"/>
      <c r="E15" s="269"/>
      <c r="F15" s="269"/>
      <c r="G15" s="270"/>
    </row>
    <row r="16" spans="1:7" ht="18.75">
      <c r="A16" s="277" t="s">
        <v>104</v>
      </c>
      <c r="B16" s="277"/>
      <c r="C16" s="277" t="s">
        <v>105</v>
      </c>
      <c r="D16" s="277"/>
      <c r="E16" s="88" t="s">
        <v>106</v>
      </c>
      <c r="F16" s="277" t="s">
        <v>107</v>
      </c>
      <c r="G16" s="277"/>
    </row>
    <row r="17" spans="1:7" ht="22.5" customHeight="1">
      <c r="A17" s="265" t="str">
        <f>'Master Sheet'!B49</f>
        <v>STATE BANK OF INDIA</v>
      </c>
      <c r="B17" s="265"/>
      <c r="C17" s="266" t="str">
        <f>'Master Sheet'!C49:D49</f>
        <v>KAWAI</v>
      </c>
      <c r="D17" s="267"/>
      <c r="E17" s="89" t="str">
        <f>'Master Sheet'!E49</f>
        <v>SBIN0032012</v>
      </c>
      <c r="F17" s="266" t="str">
        <f>'Master Sheet'!F49:H49</f>
        <v>611XXXXX773</v>
      </c>
      <c r="G17" s="267"/>
    </row>
    <row r="18" spans="1:7"/>
  </sheetData>
  <sheetProtection password="FBD2" sheet="1" objects="1" scenarios="1"/>
  <mergeCells count="14">
    <mergeCell ref="A1:G1"/>
    <mergeCell ref="A17:B17"/>
    <mergeCell ref="C17:D17"/>
    <mergeCell ref="F17:G17"/>
    <mergeCell ref="A2:G2"/>
    <mergeCell ref="A10:G10"/>
    <mergeCell ref="C11:E11"/>
    <mergeCell ref="C12:E12"/>
    <mergeCell ref="C13:E13"/>
    <mergeCell ref="C14:E14"/>
    <mergeCell ref="A15:G15"/>
    <mergeCell ref="A16:B16"/>
    <mergeCell ref="C16:D16"/>
    <mergeCell ref="F16:G1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D9"/>
  <sheetViews>
    <sheetView workbookViewId="0">
      <selection activeCell="C8" sqref="C8"/>
    </sheetView>
  </sheetViews>
  <sheetFormatPr defaultColWidth="0" defaultRowHeight="15" zeroHeight="1"/>
  <cols>
    <col min="1" max="1" width="36" style="95" customWidth="1"/>
    <col min="2" max="2" width="37.85546875" style="95" customWidth="1"/>
    <col min="3" max="3" width="43.7109375" style="95" customWidth="1"/>
    <col min="4" max="4" width="0" style="95" hidden="1" customWidth="1"/>
    <col min="5" max="16384" width="9.140625" style="95" hidden="1"/>
  </cols>
  <sheetData>
    <row r="1" spans="1:4" ht="45" customHeight="1">
      <c r="A1" s="256" t="s">
        <v>547</v>
      </c>
      <c r="B1" s="256"/>
      <c r="C1" s="256"/>
    </row>
    <row r="2" spans="1:4" ht="23.25" customHeight="1">
      <c r="A2" s="213" t="s">
        <v>108</v>
      </c>
      <c r="B2" s="278"/>
      <c r="C2" s="214"/>
    </row>
    <row r="3" spans="1:4" ht="38.25" customHeight="1">
      <c r="A3" s="99" t="s">
        <v>109</v>
      </c>
      <c r="B3" s="99" t="s">
        <v>110</v>
      </c>
      <c r="C3" s="99" t="s">
        <v>111</v>
      </c>
    </row>
    <row r="4" spans="1:4" ht="38.25" customHeight="1">
      <c r="A4" s="85" t="str">
        <f>'Master Sheet'!B52</f>
        <v xml:space="preserve">7TH PAY </v>
      </c>
      <c r="B4" s="35">
        <f>'Master Sheet'!C52</f>
        <v>42370</v>
      </c>
      <c r="C4" s="85" t="str">
        <f>'Master Sheet'!E52</f>
        <v>L11 (37800-119700)</v>
      </c>
    </row>
    <row r="5" spans="1:4" ht="38.25" customHeight="1">
      <c r="A5" s="99" t="s">
        <v>112</v>
      </c>
      <c r="B5" s="99" t="s">
        <v>113</v>
      </c>
      <c r="C5" s="99" t="s">
        <v>114</v>
      </c>
    </row>
    <row r="6" spans="1:4" ht="38.25" customHeight="1">
      <c r="A6" s="35">
        <f>'Master Sheet'!G52</f>
        <v>45108</v>
      </c>
      <c r="B6" s="85">
        <f>'Master Sheet'!D14</f>
        <v>75400</v>
      </c>
      <c r="C6" s="174">
        <f>'Master Sheet'!F52</f>
        <v>0</v>
      </c>
    </row>
    <row r="7" spans="1:4" ht="38.25" customHeight="1">
      <c r="A7" s="99" t="s">
        <v>115</v>
      </c>
      <c r="B7" s="99" t="s">
        <v>116</v>
      </c>
      <c r="C7" s="99" t="s">
        <v>117</v>
      </c>
      <c r="D7" s="100"/>
    </row>
    <row r="8" spans="1:4" ht="38.25" customHeight="1">
      <c r="A8" s="85">
        <f>'Master Sheet'!D52</f>
        <v>0</v>
      </c>
      <c r="B8" s="87">
        <f>'Master Sheet'!F14</f>
        <v>0.57999999999999996</v>
      </c>
      <c r="C8" s="85" t="str">
        <f>'Master Sheet'!I52</f>
        <v>BARAN</v>
      </c>
    </row>
    <row r="9" spans="1:4"/>
  </sheetData>
  <sheetProtection password="FBD2" sheet="1" objects="1" scenarios="1"/>
  <mergeCells count="2">
    <mergeCell ref="A2:C2"/>
    <mergeCell ref="A1:C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27"/>
  <sheetViews>
    <sheetView topLeftCell="K1" workbookViewId="0">
      <selection activeCell="K1" sqref="K1:L1"/>
    </sheetView>
  </sheetViews>
  <sheetFormatPr defaultColWidth="0" defaultRowHeight="15" zeroHeight="1"/>
  <cols>
    <col min="1" max="1" width="23" hidden="1" customWidth="1"/>
    <col min="2" max="2" width="11.85546875" hidden="1" customWidth="1"/>
    <col min="3" max="3" width="8.28515625" hidden="1" customWidth="1"/>
    <col min="4" max="4" width="9.140625" hidden="1" customWidth="1"/>
    <col min="5" max="5" width="12.5703125" hidden="1" customWidth="1"/>
    <col min="6" max="6" width="12.42578125" hidden="1" customWidth="1"/>
    <col min="7" max="9" width="9.140625" hidden="1" customWidth="1"/>
    <col min="10" max="10" width="18.7109375" hidden="1" customWidth="1"/>
    <col min="11" max="11" width="50" customWidth="1"/>
    <col min="12" max="12" width="55.85546875" customWidth="1"/>
    <col min="13" max="14" width="10.85546875" customWidth="1"/>
    <col min="15" max="16384" width="9.140625" hidden="1"/>
  </cols>
  <sheetData>
    <row r="1" spans="1:14" ht="30.75">
      <c r="B1" s="280" t="s">
        <v>118</v>
      </c>
      <c r="C1" s="280"/>
      <c r="D1" s="280"/>
      <c r="E1" s="280"/>
      <c r="F1" s="280"/>
      <c r="G1" s="280"/>
      <c r="H1" s="280"/>
      <c r="I1" s="280"/>
      <c r="J1" s="280"/>
      <c r="K1" s="293" t="s">
        <v>118</v>
      </c>
      <c r="L1" s="293"/>
      <c r="M1" s="289" t="s">
        <v>572</v>
      </c>
      <c r="N1" s="289"/>
    </row>
    <row r="2" spans="1:14" ht="46.5" customHeight="1">
      <c r="B2" s="281" t="s">
        <v>11</v>
      </c>
      <c r="C2" s="281"/>
      <c r="D2" s="281"/>
      <c r="E2" s="281" t="str">
        <f>'Master Sheet'!C8</f>
        <v>jktdh; mPp ek/;fed fo|ky;] xksj/kuiqjk</v>
      </c>
      <c r="F2" s="281"/>
      <c r="G2" s="281"/>
      <c r="H2" s="281"/>
      <c r="I2" s="281"/>
      <c r="J2" s="281"/>
      <c r="K2" s="292" t="str">
        <f>CONCATENATE(B2,"&amp;",E2," ",'Master Sheet'!F8," ",'Master Sheet'!G8)</f>
        <v>dk;kZy; dk uke&amp;jktdh; mPp ek/;fed fo|ky;] xksj/kuiqjk ftyk ckjka</v>
      </c>
      <c r="L2" s="292"/>
      <c r="M2" s="289"/>
      <c r="N2" s="289"/>
    </row>
    <row r="3" spans="1:14" ht="21">
      <c r="B3" s="101"/>
      <c r="C3" s="101"/>
      <c r="D3" s="101"/>
      <c r="E3" s="101"/>
      <c r="F3" s="101"/>
      <c r="G3" s="101"/>
      <c r="H3" s="101"/>
      <c r="I3" s="101"/>
      <c r="J3" s="101"/>
      <c r="K3" s="294" t="s">
        <v>147</v>
      </c>
      <c r="L3" s="294"/>
      <c r="M3" s="290" t="s">
        <v>573</v>
      </c>
      <c r="N3" s="290"/>
    </row>
    <row r="4" spans="1:14" ht="32.25" customHeight="1">
      <c r="B4" s="101"/>
      <c r="C4" s="101"/>
      <c r="D4" s="101"/>
      <c r="E4" s="101"/>
      <c r="F4" s="101"/>
      <c r="G4" s="101"/>
      <c r="H4" s="101"/>
      <c r="I4" s="101"/>
      <c r="J4" s="101"/>
      <c r="K4" s="283" t="s">
        <v>120</v>
      </c>
      <c r="L4" s="283"/>
      <c r="M4" s="189"/>
      <c r="N4" s="189"/>
    </row>
    <row r="5" spans="1:14" ht="29.25" customHeight="1">
      <c r="B5" s="282" t="s">
        <v>119</v>
      </c>
      <c r="C5" s="282"/>
      <c r="D5" s="282"/>
      <c r="E5" s="282"/>
      <c r="F5" s="282"/>
      <c r="G5" s="282"/>
      <c r="H5" s="282"/>
      <c r="I5" s="282"/>
      <c r="J5" s="282"/>
      <c r="K5" s="95"/>
      <c r="L5" s="95"/>
      <c r="M5" s="189"/>
      <c r="N5" s="189"/>
    </row>
    <row r="6" spans="1:14" ht="26.25">
      <c r="B6" s="283" t="s">
        <v>120</v>
      </c>
      <c r="C6" s="283"/>
      <c r="D6" s="283"/>
      <c r="E6" s="283"/>
      <c r="F6" s="283"/>
      <c r="G6" s="283"/>
      <c r="H6" s="283"/>
      <c r="I6" s="283"/>
      <c r="J6" s="283"/>
      <c r="K6" s="291" t="str">
        <f>CONCATENATE(B7," ",B8," ",G8," ", J8," ",B9," ", D9," ", F9," ", J9," ",M3," ",C10," ",B11," ",B12," ",B13," ",C13," ",J13," ",C14," ",B15," ",B8," ",I15," ",B16," ",B17," ",C17," ",E17," ",F17," ",G17," ",H17)</f>
        <v xml:space="preserve">                   izekf.kr fd;k tkrk gS fd bl dk;kZy; ds v/khu  Jh ijekuUn es?koky Jh Hkaoj yky es?koky   tks fd in ofj"B v/;kid inLFkkiu jktdh; mPp ek/;fed fo|ky;] xksj/kuiqjk ls fnukad 31-03-2023 dks lsokfuo`Rr gks jgs gSa@gks pqds gSa ds lsokfHkys[k ds vk/kkj ij le; le; ij fd;s x;s osru@Lohd`r dh xbZ osru o`f};ka ,oa Lohd`r dh xbZ ,lhih@p;fur osruekuks dh jktLFkku ds fu;eksa@funsZ'kksa ds dze esa tkap dj yh xbZ gSaA rFkk budk vfUre osru #i;s 75400 v{kjs ¼---------------------------------------------------------½ is&amp;esfVªDl ysoy&amp; ysoy&amp;11 ftl ij isa'ku ifjykHkksa dh x.kuk dh xbZ gS@dh tkuh gSa lgh #i  ls fudkyk x;k gSa] Jh ijekuUn es?koky dh dqy vagdkjh lsok   vof/k dk lR;kiu lsok iqfLrdk ls dj fy;k x;k g] ftldh vof/k  29 o"kZ 7 ekg ,oa 25 fnol gSaA</v>
      </c>
      <c r="L6" s="291"/>
      <c r="M6" s="189"/>
      <c r="N6" s="189"/>
    </row>
    <row r="7" spans="1:14" ht="20.25">
      <c r="B7" s="279" t="s">
        <v>144</v>
      </c>
      <c r="C7" s="279"/>
      <c r="D7" s="279"/>
      <c r="E7" s="279"/>
      <c r="F7" s="279"/>
      <c r="G7" s="279"/>
      <c r="H7" s="279"/>
      <c r="I7" s="279"/>
      <c r="J7" s="279"/>
      <c r="K7" s="291"/>
      <c r="L7" s="291"/>
      <c r="M7" s="189"/>
      <c r="N7" s="189"/>
    </row>
    <row r="8" spans="1:14" ht="20.25">
      <c r="B8" s="284" t="str">
        <f>'Master Sheet'!C2</f>
        <v>Jh ijekuUn es?koky</v>
      </c>
      <c r="C8" s="284"/>
      <c r="D8" s="284"/>
      <c r="E8" s="284" t="s">
        <v>121</v>
      </c>
      <c r="F8" s="284"/>
      <c r="G8" s="285" t="str">
        <f>'Master Sheet'!C3</f>
        <v>Jh Hkaoj yky es?koky</v>
      </c>
      <c r="H8" s="285"/>
      <c r="I8" s="285"/>
      <c r="J8" s="102" t="s">
        <v>136</v>
      </c>
      <c r="K8" s="291"/>
      <c r="L8" s="291"/>
      <c r="M8" s="189"/>
      <c r="N8" s="189"/>
    </row>
    <row r="9" spans="1:14" ht="20.25">
      <c r="A9" s="35"/>
      <c r="B9" s="284" t="str">
        <f>'Master Sheet'!C5</f>
        <v>ofj"B v/;kid</v>
      </c>
      <c r="C9" s="284"/>
      <c r="D9" s="285" t="s">
        <v>123</v>
      </c>
      <c r="E9" s="285"/>
      <c r="F9" s="285" t="str">
        <f>'Master Sheet'!C8</f>
        <v>jktdh; mPp ek/;fed fo|ky;] xksj/kuiqjk</v>
      </c>
      <c r="G9" s="285"/>
      <c r="H9" s="285"/>
      <c r="I9" s="285"/>
      <c r="J9" s="102" t="s">
        <v>124</v>
      </c>
      <c r="K9" s="291"/>
      <c r="L9" s="291"/>
      <c r="M9" s="189"/>
      <c r="N9" s="189"/>
    </row>
    <row r="10" spans="1:14" ht="19.5" customHeight="1">
      <c r="A10" s="48"/>
      <c r="B10" s="103" t="s">
        <v>145</v>
      </c>
      <c r="C10" s="288" t="s">
        <v>137</v>
      </c>
      <c r="D10" s="288"/>
      <c r="E10" s="288"/>
      <c r="F10" s="288"/>
      <c r="G10" s="288"/>
      <c r="H10" s="288"/>
      <c r="I10" s="288"/>
      <c r="J10" s="288"/>
      <c r="K10" s="291"/>
      <c r="L10" s="291"/>
      <c r="M10" s="189"/>
      <c r="N10" s="189"/>
    </row>
    <row r="11" spans="1:14" ht="19.5" customHeight="1">
      <c r="B11" s="286" t="s">
        <v>138</v>
      </c>
      <c r="C11" s="286"/>
      <c r="D11" s="286"/>
      <c r="E11" s="286"/>
      <c r="F11" s="286"/>
      <c r="G11" s="286"/>
      <c r="H11" s="286"/>
      <c r="I11" s="286"/>
      <c r="J11" s="286"/>
      <c r="K11" s="291"/>
      <c r="L11" s="291"/>
      <c r="M11" s="189"/>
      <c r="N11" s="189"/>
    </row>
    <row r="12" spans="1:14" ht="19.5" customHeight="1">
      <c r="B12" s="286" t="s">
        <v>139</v>
      </c>
      <c r="C12" s="286"/>
      <c r="D12" s="286"/>
      <c r="E12" s="286"/>
      <c r="F12" s="286"/>
      <c r="G12" s="286"/>
      <c r="H12" s="286"/>
      <c r="I12" s="286"/>
      <c r="J12" s="286"/>
      <c r="K12" s="291"/>
      <c r="L12" s="291"/>
      <c r="M12" s="189"/>
      <c r="N12" s="189"/>
    </row>
    <row r="13" spans="1:14" ht="19.5" customHeight="1">
      <c r="B13" s="104">
        <f>'Master Sheet'!D14</f>
        <v>75400</v>
      </c>
      <c r="C13" s="287" t="s">
        <v>143</v>
      </c>
      <c r="D13" s="287"/>
      <c r="E13" s="287"/>
      <c r="F13" s="287"/>
      <c r="G13" s="287"/>
      <c r="H13" s="287"/>
      <c r="I13" s="287"/>
      <c r="J13" s="105" t="str">
        <f>'Master Sheet'!AE2</f>
        <v>ysoy&amp;11</v>
      </c>
      <c r="K13" s="291"/>
      <c r="L13" s="291"/>
      <c r="M13" s="189"/>
      <c r="N13" s="189"/>
    </row>
    <row r="14" spans="1:14" ht="20.25">
      <c r="B14" s="74"/>
      <c r="C14" s="285" t="s">
        <v>140</v>
      </c>
      <c r="D14" s="285"/>
      <c r="E14" s="285"/>
      <c r="F14" s="285"/>
      <c r="G14" s="285"/>
      <c r="H14" s="285"/>
      <c r="I14" s="285"/>
      <c r="J14" s="285"/>
      <c r="K14" s="291"/>
      <c r="L14" s="291"/>
      <c r="M14" s="189"/>
      <c r="N14" s="189"/>
    </row>
    <row r="15" spans="1:14" ht="24" customHeight="1">
      <c r="B15" s="286" t="s">
        <v>146</v>
      </c>
      <c r="C15" s="286"/>
      <c r="D15" s="286"/>
      <c r="E15" s="286"/>
      <c r="F15" s="287"/>
      <c r="G15" s="287"/>
      <c r="H15" s="287"/>
      <c r="I15" s="288" t="s">
        <v>142</v>
      </c>
      <c r="J15" s="288"/>
      <c r="K15" s="291"/>
      <c r="L15" s="291"/>
      <c r="M15" s="189"/>
      <c r="N15" s="189"/>
    </row>
    <row r="16" spans="1:14" ht="20.25">
      <c r="B16" s="284" t="s">
        <v>141</v>
      </c>
      <c r="C16" s="284"/>
      <c r="D16" s="284"/>
      <c r="E16" s="284"/>
      <c r="F16" s="284"/>
      <c r="G16" s="284"/>
      <c r="H16" s="284"/>
      <c r="I16" s="284"/>
      <c r="J16" s="284"/>
      <c r="K16" s="291"/>
      <c r="L16" s="291"/>
      <c r="M16" s="189"/>
      <c r="N16" s="189"/>
    </row>
    <row r="17" spans="2:14" ht="93" customHeight="1">
      <c r="B17" s="75">
        <f>'Master Sheet'!M2</f>
        <v>29</v>
      </c>
      <c r="C17" s="75" t="s">
        <v>126</v>
      </c>
      <c r="D17" s="74"/>
      <c r="E17" s="106">
        <f>'Master Sheet'!M3</f>
        <v>7</v>
      </c>
      <c r="F17" s="74" t="s">
        <v>127</v>
      </c>
      <c r="G17" s="106">
        <f>'Master Sheet'!M4</f>
        <v>25</v>
      </c>
      <c r="H17" s="74" t="s">
        <v>128</v>
      </c>
      <c r="I17" s="106"/>
      <c r="J17" s="74"/>
      <c r="K17" s="291"/>
      <c r="L17" s="291"/>
      <c r="M17" s="189"/>
      <c r="N17" s="189"/>
    </row>
    <row r="18" spans="2:14" ht="18.75">
      <c r="B18" s="77"/>
      <c r="C18" s="77"/>
      <c r="D18" s="77"/>
      <c r="E18" s="77"/>
      <c r="F18" s="77"/>
      <c r="G18" s="77"/>
      <c r="H18" s="77"/>
      <c r="I18" s="77"/>
      <c r="J18" s="77"/>
      <c r="K18" s="95"/>
      <c r="L18" s="95"/>
      <c r="M18" s="189"/>
      <c r="N18" s="189"/>
    </row>
    <row r="19" spans="2:14" ht="27.75">
      <c r="B19" s="77"/>
      <c r="C19" s="77"/>
      <c r="D19" s="77"/>
      <c r="E19" s="77"/>
      <c r="F19" s="77"/>
      <c r="G19" s="77"/>
      <c r="H19" s="77"/>
      <c r="I19" s="77"/>
      <c r="J19" s="77"/>
      <c r="K19" s="102"/>
      <c r="L19" s="107" t="s">
        <v>148</v>
      </c>
      <c r="M19" s="189"/>
      <c r="N19" s="189"/>
    </row>
    <row r="20" spans="2:14" ht="27.75">
      <c r="B20" s="77"/>
      <c r="C20" s="77"/>
      <c r="D20" s="77"/>
      <c r="E20" s="77"/>
      <c r="F20" s="77"/>
      <c r="G20" s="77"/>
      <c r="H20" s="77"/>
      <c r="I20" s="77"/>
      <c r="J20" s="77"/>
      <c r="K20" s="102"/>
      <c r="L20" s="107" t="s">
        <v>149</v>
      </c>
      <c r="M20" s="189"/>
      <c r="N20" s="189"/>
    </row>
    <row r="21" spans="2:14" ht="18.75">
      <c r="B21" s="77"/>
      <c r="C21" s="77"/>
      <c r="D21" s="77"/>
      <c r="E21" s="77"/>
      <c r="F21" s="77"/>
      <c r="G21" s="77"/>
      <c r="H21" s="77"/>
      <c r="I21" s="77"/>
      <c r="J21" s="77"/>
      <c r="K21" s="95"/>
      <c r="L21" s="95"/>
      <c r="M21" s="189"/>
      <c r="N21" s="189"/>
    </row>
    <row r="22" spans="2:14" ht="18.75" hidden="1">
      <c r="B22" s="5"/>
      <c r="C22" s="5"/>
      <c r="D22" s="5"/>
      <c r="E22" s="5"/>
      <c r="F22" s="5"/>
      <c r="G22" s="5"/>
      <c r="H22" s="5"/>
      <c r="I22" s="5"/>
      <c r="J22" s="5"/>
    </row>
    <row r="23" spans="2:14" ht="18.75" hidden="1">
      <c r="B23" s="5"/>
      <c r="C23" s="5"/>
      <c r="D23" s="5"/>
      <c r="E23" s="5"/>
      <c r="F23" s="5"/>
      <c r="G23" s="5"/>
      <c r="H23" s="5"/>
      <c r="I23" s="5"/>
      <c r="J23" s="5"/>
    </row>
    <row r="24" spans="2:14" ht="18.75" hidden="1">
      <c r="B24" s="5"/>
      <c r="C24" s="5"/>
      <c r="D24" s="5"/>
      <c r="E24" s="5"/>
      <c r="F24" s="5"/>
      <c r="G24" s="5"/>
      <c r="H24" s="5"/>
      <c r="I24" s="5"/>
      <c r="J24" s="5"/>
    </row>
    <row r="25" spans="2:14" ht="18.75" hidden="1">
      <c r="B25" s="5"/>
      <c r="C25" s="5"/>
      <c r="D25" s="5"/>
      <c r="E25" s="5"/>
      <c r="F25" s="5"/>
      <c r="G25" s="5"/>
      <c r="H25" s="5"/>
      <c r="I25" s="5"/>
      <c r="J25" s="5"/>
    </row>
    <row r="26" spans="2:14" ht="18.75" hidden="1">
      <c r="B26" s="5"/>
      <c r="C26" s="5"/>
      <c r="D26" s="5"/>
      <c r="E26" s="5"/>
      <c r="F26" s="5"/>
      <c r="G26" s="5"/>
      <c r="H26" s="5"/>
      <c r="I26" s="5"/>
      <c r="J26" s="5"/>
    </row>
    <row r="27" spans="2:14" ht="18.75" hidden="1">
      <c r="B27" s="5"/>
      <c r="C27" s="5"/>
      <c r="D27" s="5"/>
      <c r="E27" s="5"/>
      <c r="F27" s="5"/>
      <c r="G27" s="5"/>
      <c r="H27" s="5"/>
      <c r="I27" s="5"/>
      <c r="J27" s="5"/>
    </row>
  </sheetData>
  <sheetProtection password="FBD2" sheet="1" objects="1" scenarios="1"/>
  <mergeCells count="29">
    <mergeCell ref="M1:N2"/>
    <mergeCell ref="M3:N3"/>
    <mergeCell ref="M4:N21"/>
    <mergeCell ref="K6:L17"/>
    <mergeCell ref="K4:L4"/>
    <mergeCell ref="K2:L2"/>
    <mergeCell ref="K1:L1"/>
    <mergeCell ref="K3:L3"/>
    <mergeCell ref="B16:J16"/>
    <mergeCell ref="E8:F8"/>
    <mergeCell ref="B9:C9"/>
    <mergeCell ref="D9:E9"/>
    <mergeCell ref="C14:J14"/>
    <mergeCell ref="F9:I9"/>
    <mergeCell ref="B8:D8"/>
    <mergeCell ref="G8:I8"/>
    <mergeCell ref="B15:E15"/>
    <mergeCell ref="F15:H15"/>
    <mergeCell ref="I15:J15"/>
    <mergeCell ref="C10:J10"/>
    <mergeCell ref="B11:J11"/>
    <mergeCell ref="B12:J12"/>
    <mergeCell ref="C13:I13"/>
    <mergeCell ref="B7:J7"/>
    <mergeCell ref="B1:J1"/>
    <mergeCell ref="B2:D2"/>
    <mergeCell ref="E2:J2"/>
    <mergeCell ref="B5:J5"/>
    <mergeCell ref="B6:J6"/>
  </mergeCells>
  <pageMargins left="0.56999999999999995" right="0.32" top="0.75" bottom="0.75" header="0.3" footer="0.3"/>
  <pageSetup paperSize="9" scale="88" orientation="portrait" verticalDpi="0" r:id="rId1"/>
  <colBreaks count="1" manualBreakCount="1">
    <brk id="10" max="1048575" man="1"/>
  </colBreaks>
</worksheet>
</file>

<file path=xl/worksheets/sheet9.xml><?xml version="1.0" encoding="utf-8"?>
<worksheet xmlns="http://schemas.openxmlformats.org/spreadsheetml/2006/main" xmlns:r="http://schemas.openxmlformats.org/officeDocument/2006/relationships">
  <dimension ref="A1:R114"/>
  <sheetViews>
    <sheetView workbookViewId="0">
      <selection activeCell="H21" sqref="H21"/>
    </sheetView>
  </sheetViews>
  <sheetFormatPr defaultColWidth="0" defaultRowHeight="15" zeroHeight="1"/>
  <cols>
    <col min="1" max="1" width="5" style="95" customWidth="1"/>
    <col min="2" max="2" width="8.5703125" style="95" customWidth="1"/>
    <col min="3" max="4" width="12.5703125" style="95" customWidth="1"/>
    <col min="5" max="5" width="7.7109375" style="95" customWidth="1"/>
    <col min="6" max="6" width="8.140625" style="95" customWidth="1"/>
    <col min="7" max="8" width="9.140625" style="95" customWidth="1"/>
    <col min="9" max="9" width="12" style="95" customWidth="1"/>
    <col min="10" max="10" width="12.140625" style="95" bestFit="1" customWidth="1"/>
    <col min="11" max="11" width="9.5703125" style="95" customWidth="1"/>
    <col min="12" max="12" width="6.5703125" style="95" customWidth="1"/>
    <col min="13" max="13" width="7.28515625" style="95" customWidth="1"/>
    <col min="14" max="16384" width="9.140625" style="95" hidden="1"/>
  </cols>
  <sheetData>
    <row r="1" spans="1:18" ht="18.75" customHeight="1">
      <c r="A1" s="306" t="s">
        <v>150</v>
      </c>
      <c r="B1" s="306"/>
      <c r="C1" s="307" t="s">
        <v>151</v>
      </c>
      <c r="D1" s="308"/>
      <c r="E1" s="308"/>
      <c r="F1" s="308"/>
      <c r="G1" s="308"/>
      <c r="H1" s="308"/>
      <c r="I1" s="308"/>
      <c r="J1" s="308"/>
      <c r="K1" s="306" t="s">
        <v>152</v>
      </c>
      <c r="L1" s="306"/>
      <c r="M1" s="306"/>
    </row>
    <row r="2" spans="1:18" ht="15.75" customHeight="1">
      <c r="A2" s="306" t="s">
        <v>153</v>
      </c>
      <c r="B2" s="306"/>
      <c r="C2" s="309" t="s">
        <v>154</v>
      </c>
      <c r="D2" s="309"/>
      <c r="E2" s="309"/>
      <c r="F2" s="309"/>
      <c r="G2" s="309"/>
      <c r="H2" s="309"/>
      <c r="I2" s="309"/>
      <c r="J2" s="309"/>
      <c r="K2" s="306" t="s">
        <v>155</v>
      </c>
      <c r="L2" s="306"/>
      <c r="M2" s="306"/>
      <c r="O2" s="295" t="s">
        <v>299</v>
      </c>
      <c r="P2" s="295"/>
      <c r="Q2" s="295"/>
      <c r="R2" s="295"/>
    </row>
    <row r="3" spans="1:18" ht="8.25" customHeight="1"/>
    <row r="4" spans="1:18" s="108" customFormat="1" ht="15.75" customHeight="1">
      <c r="A4" s="299" t="s">
        <v>156</v>
      </c>
      <c r="B4" s="299"/>
      <c r="C4" s="303" t="str">
        <f>'Master Sheet'!F7</f>
        <v>Govt. Sr. Sec. School Gordhanpura, Atru Baran</v>
      </c>
      <c r="D4" s="303"/>
      <c r="E4" s="303"/>
      <c r="F4" s="303"/>
      <c r="G4" s="303"/>
      <c r="H4" s="303"/>
      <c r="J4" s="109" t="s">
        <v>12</v>
      </c>
      <c r="K4" s="300" t="str">
        <f>'Master Sheet'!I6</f>
        <v>Education</v>
      </c>
      <c r="L4" s="300"/>
      <c r="M4" s="300"/>
      <c r="O4" s="295" t="s">
        <v>588</v>
      </c>
      <c r="P4" s="295"/>
      <c r="Q4" s="295"/>
      <c r="R4" s="295"/>
    </row>
    <row r="5" spans="1:18" s="110" customFormat="1" ht="15.75">
      <c r="A5" s="301" t="s">
        <v>159</v>
      </c>
      <c r="B5" s="301"/>
      <c r="C5" s="382" t="str">
        <f>'Master Sheet'!C8</f>
        <v>jktdh; mPp ek/;fed fo|ky;] xksj/kuiqjk</v>
      </c>
      <c r="D5" s="382"/>
      <c r="E5" s="382"/>
      <c r="F5" s="382"/>
      <c r="G5" s="382"/>
      <c r="H5" s="382"/>
      <c r="J5" s="111" t="s">
        <v>160</v>
      </c>
      <c r="K5" s="296"/>
      <c r="L5" s="296"/>
      <c r="M5" s="296"/>
      <c r="O5" s="296"/>
      <c r="P5" s="296"/>
      <c r="Q5" s="296"/>
      <c r="R5" s="296"/>
    </row>
    <row r="6" spans="1:18" s="114" customFormat="1" ht="18.75">
      <c r="A6" s="302" t="s">
        <v>161</v>
      </c>
      <c r="B6" s="302"/>
      <c r="C6" s="303" t="s">
        <v>157</v>
      </c>
      <c r="D6" s="303"/>
      <c r="E6" s="304" t="s">
        <v>162</v>
      </c>
      <c r="F6" s="304"/>
      <c r="G6" s="304"/>
      <c r="H6" s="304"/>
      <c r="I6" s="304"/>
      <c r="J6" s="112"/>
      <c r="K6" s="113" t="s">
        <v>163</v>
      </c>
      <c r="L6" s="305" t="s">
        <v>164</v>
      </c>
      <c r="M6" s="305"/>
      <c r="O6" s="295" t="s">
        <v>589</v>
      </c>
      <c r="P6" s="295"/>
      <c r="Q6" s="295"/>
      <c r="R6" s="295"/>
    </row>
    <row r="7" spans="1:18" s="114" customFormat="1" ht="21" customHeight="1">
      <c r="A7" s="317" t="s">
        <v>165</v>
      </c>
      <c r="B7" s="317"/>
      <c r="C7" s="115"/>
      <c r="D7" s="115"/>
      <c r="E7" s="318" t="s">
        <v>166</v>
      </c>
      <c r="F7" s="319"/>
      <c r="G7" s="319"/>
      <c r="H7" s="319"/>
      <c r="I7" s="319"/>
      <c r="J7" s="115"/>
      <c r="K7" s="116" t="s">
        <v>167</v>
      </c>
      <c r="L7" s="115"/>
      <c r="M7" s="115"/>
      <c r="O7" s="297" t="str">
        <f>IF('Master Sheet'!I14="supperannuation",LPC!O2,IF('Master Sheet'!I14="death",O4,IF('Master Sheet'!I14="vrs",O6)))</f>
        <v>vf/kokf"kZdh vk;q iw.kZ gksus</v>
      </c>
      <c r="P7" s="298"/>
    </row>
    <row r="8" spans="1:18" s="114" customFormat="1" ht="9" customHeight="1">
      <c r="A8" s="117"/>
      <c r="B8" s="117"/>
    </row>
    <row r="9" spans="1:18" s="119" customFormat="1" ht="15.75">
      <c r="A9" s="296">
        <v>1</v>
      </c>
      <c r="B9" s="118" t="s">
        <v>168</v>
      </c>
      <c r="E9" s="310" t="str">
        <f>'Master Sheet'!F2</f>
        <v>Parmanand Meghwal</v>
      </c>
      <c r="F9" s="310"/>
      <c r="G9" s="310"/>
      <c r="H9" s="310"/>
      <c r="I9" s="120" t="s">
        <v>169</v>
      </c>
      <c r="K9" s="383" t="str">
        <f>C4</f>
        <v>Govt. Sr. Sec. School Gordhanpura, Atru Baran</v>
      </c>
      <c r="L9" s="383"/>
      <c r="M9" s="383"/>
    </row>
    <row r="10" spans="1:18" s="110" customFormat="1" ht="15.75">
      <c r="A10" s="296"/>
      <c r="B10" s="320" t="s">
        <v>170</v>
      </c>
      <c r="C10" s="321"/>
      <c r="D10" s="321"/>
      <c r="I10" s="320" t="s">
        <v>171</v>
      </c>
      <c r="J10" s="321"/>
      <c r="K10" s="383"/>
      <c r="L10" s="383"/>
      <c r="M10" s="383"/>
    </row>
    <row r="11" spans="1:18" s="119" customFormat="1" ht="15.75" customHeight="1">
      <c r="A11" s="121"/>
      <c r="B11" s="122" t="s">
        <v>172</v>
      </c>
      <c r="C11" s="310" t="s">
        <v>157</v>
      </c>
      <c r="D11" s="310"/>
      <c r="E11" s="119" t="s">
        <v>173</v>
      </c>
      <c r="G11" s="311" t="s">
        <v>300</v>
      </c>
      <c r="H11" s="300"/>
      <c r="I11" s="300"/>
      <c r="J11" s="123" t="s">
        <v>175</v>
      </c>
      <c r="K11" s="300" t="s">
        <v>158</v>
      </c>
      <c r="L11" s="300"/>
      <c r="M11" s="300"/>
    </row>
    <row r="12" spans="1:18" s="110" customFormat="1" ht="15.75" customHeight="1">
      <c r="B12" s="124" t="s">
        <v>176</v>
      </c>
      <c r="C12" s="297" t="str">
        <f>O7</f>
        <v>vf/kokf"kZdh vk;q iw.kZ gksus</v>
      </c>
      <c r="D12" s="298"/>
      <c r="E12" s="312" t="s">
        <v>125</v>
      </c>
      <c r="F12" s="313"/>
      <c r="G12" s="297" t="s">
        <v>301</v>
      </c>
      <c r="H12" s="298"/>
      <c r="I12" s="125">
        <f>'Master Sheet'!C14</f>
        <v>45260</v>
      </c>
      <c r="J12" s="126" t="s">
        <v>177</v>
      </c>
      <c r="K12" s="297" t="s">
        <v>302</v>
      </c>
      <c r="L12" s="297"/>
      <c r="M12" s="297"/>
    </row>
    <row r="13" spans="1:18" s="119" customFormat="1" ht="15.75">
      <c r="A13" s="121">
        <v>2</v>
      </c>
      <c r="B13" s="314" t="s">
        <v>178</v>
      </c>
      <c r="C13" s="314"/>
      <c r="D13" s="315">
        <f>I12</f>
        <v>45260</v>
      </c>
      <c r="E13" s="300"/>
      <c r="F13" s="300"/>
      <c r="G13" s="300"/>
      <c r="H13" s="300"/>
      <c r="I13" s="316" t="s">
        <v>179</v>
      </c>
      <c r="J13" s="316"/>
      <c r="K13" s="316"/>
      <c r="L13" s="316"/>
      <c r="M13" s="316"/>
    </row>
    <row r="14" spans="1:18" s="114" customFormat="1" ht="15.75">
      <c r="A14" s="127"/>
      <c r="B14" s="324" t="s">
        <v>180</v>
      </c>
      <c r="C14" s="324"/>
      <c r="D14" s="128"/>
      <c r="E14" s="120"/>
      <c r="F14" s="120"/>
      <c r="G14" s="120"/>
      <c r="H14" s="120"/>
      <c r="I14" s="129" t="s">
        <v>181</v>
      </c>
      <c r="J14" s="130"/>
      <c r="K14" s="130"/>
      <c r="L14" s="130"/>
      <c r="M14" s="130"/>
    </row>
    <row r="15" spans="1:18" s="114" customFormat="1" ht="11.25" customHeight="1">
      <c r="A15" s="127"/>
      <c r="B15" s="131"/>
      <c r="C15" s="131"/>
      <c r="D15" s="128"/>
      <c r="E15" s="120"/>
      <c r="F15" s="120"/>
      <c r="G15" s="120"/>
      <c r="H15" s="120"/>
      <c r="I15" s="129"/>
      <c r="J15" s="130"/>
      <c r="K15" s="130"/>
      <c r="L15" s="130"/>
      <c r="M15" s="130"/>
    </row>
    <row r="16" spans="1:18" s="114" customFormat="1" ht="18.75" customHeight="1">
      <c r="C16" s="325" t="s">
        <v>182</v>
      </c>
      <c r="D16" s="325"/>
      <c r="E16" s="325"/>
      <c r="F16" s="325"/>
      <c r="G16" s="325"/>
      <c r="H16" s="326" t="s">
        <v>183</v>
      </c>
      <c r="I16" s="326"/>
      <c r="J16" s="326"/>
      <c r="K16" s="326"/>
      <c r="L16" s="296" t="s">
        <v>184</v>
      </c>
      <c r="M16" s="296"/>
    </row>
    <row r="17" spans="1:13" s="114" customFormat="1" ht="18" customHeight="1">
      <c r="C17" s="117" t="s">
        <v>185</v>
      </c>
      <c r="D17" s="316" t="s">
        <v>186</v>
      </c>
      <c r="E17" s="316"/>
      <c r="F17" s="316"/>
      <c r="G17" s="316"/>
      <c r="H17" s="132">
        <f>'Master Sheet'!D14</f>
        <v>75400</v>
      </c>
      <c r="I17" s="323">
        <f>H17</f>
        <v>75400</v>
      </c>
      <c r="J17" s="323"/>
      <c r="K17" s="323"/>
      <c r="L17" s="327" t="s">
        <v>187</v>
      </c>
      <c r="M17" s="327"/>
    </row>
    <row r="18" spans="1:13" s="114" customFormat="1" ht="18" customHeight="1">
      <c r="C18" s="117" t="s">
        <v>188</v>
      </c>
      <c r="D18" s="316" t="s">
        <v>189</v>
      </c>
      <c r="E18" s="316"/>
      <c r="F18" s="316"/>
      <c r="G18" s="316"/>
      <c r="H18" s="117"/>
      <c r="I18" s="305" t="s">
        <v>174</v>
      </c>
      <c r="J18" s="305"/>
      <c r="K18" s="305"/>
      <c r="L18" s="322">
        <f>SUM(I17:K24)</f>
        <v>125918</v>
      </c>
      <c r="M18" s="322"/>
    </row>
    <row r="19" spans="1:13" s="114" customFormat="1" ht="18" customHeight="1">
      <c r="C19" s="117" t="s">
        <v>190</v>
      </c>
      <c r="D19" s="316" t="s">
        <v>191</v>
      </c>
      <c r="E19" s="316"/>
      <c r="F19" s="316"/>
      <c r="G19" s="316"/>
      <c r="H19" s="117"/>
      <c r="I19" s="305" t="s">
        <v>174</v>
      </c>
      <c r="J19" s="305"/>
      <c r="K19" s="305"/>
      <c r="L19" s="322"/>
      <c r="M19" s="322"/>
    </row>
    <row r="20" spans="1:13" s="114" customFormat="1" ht="18" customHeight="1">
      <c r="C20" s="117" t="s">
        <v>192</v>
      </c>
      <c r="D20" s="316" t="s">
        <v>303</v>
      </c>
      <c r="E20" s="316"/>
      <c r="F20" s="316"/>
      <c r="G20" s="316"/>
      <c r="H20" s="133">
        <f>'Master Sheet'!F14</f>
        <v>0.57999999999999996</v>
      </c>
      <c r="I20" s="323">
        <f>I17*H20</f>
        <v>43732</v>
      </c>
      <c r="J20" s="323"/>
      <c r="K20" s="323"/>
    </row>
    <row r="21" spans="1:13" s="114" customFormat="1" ht="18" customHeight="1">
      <c r="C21" s="117"/>
      <c r="D21" s="123" t="s">
        <v>193</v>
      </c>
      <c r="E21" s="316" t="s">
        <v>687</v>
      </c>
      <c r="F21" s="316"/>
      <c r="G21" s="316"/>
      <c r="H21" s="175">
        <v>0.09</v>
      </c>
      <c r="I21" s="323">
        <f>I17*H21</f>
        <v>6786</v>
      </c>
      <c r="J21" s="323"/>
      <c r="K21" s="323"/>
    </row>
    <row r="22" spans="1:13" s="114" customFormat="1" ht="18" customHeight="1">
      <c r="C22" s="117"/>
      <c r="D22" s="123" t="s">
        <v>194</v>
      </c>
      <c r="E22" s="316" t="s">
        <v>195</v>
      </c>
      <c r="F22" s="316"/>
      <c r="G22" s="316"/>
      <c r="H22" s="117"/>
      <c r="I22" s="305" t="s">
        <v>174</v>
      </c>
      <c r="J22" s="305"/>
      <c r="K22" s="305"/>
    </row>
    <row r="23" spans="1:13" s="114" customFormat="1" ht="18" customHeight="1">
      <c r="D23" s="113" t="s">
        <v>196</v>
      </c>
      <c r="E23" s="316" t="s">
        <v>197</v>
      </c>
      <c r="F23" s="316"/>
      <c r="G23" s="316"/>
      <c r="H23" s="117"/>
      <c r="I23" s="305" t="s">
        <v>174</v>
      </c>
      <c r="J23" s="305"/>
      <c r="K23" s="305"/>
    </row>
    <row r="24" spans="1:13" s="114" customFormat="1" ht="18" customHeight="1">
      <c r="D24" s="113" t="s">
        <v>198</v>
      </c>
      <c r="E24" s="316" t="s">
        <v>199</v>
      </c>
      <c r="F24" s="316"/>
      <c r="G24" s="316"/>
      <c r="H24" s="117"/>
      <c r="I24" s="305" t="s">
        <v>174</v>
      </c>
      <c r="J24" s="305"/>
      <c r="K24" s="305"/>
    </row>
    <row r="25" spans="1:13" s="114" customFormat="1" ht="18" customHeight="1">
      <c r="E25" s="328" t="s">
        <v>200</v>
      </c>
      <c r="F25" s="328"/>
      <c r="G25" s="328"/>
      <c r="H25" s="328"/>
      <c r="I25" s="305" t="s">
        <v>174</v>
      </c>
      <c r="J25" s="305"/>
      <c r="K25" s="305"/>
    </row>
    <row r="26" spans="1:13" s="114" customFormat="1" ht="9.75" customHeight="1">
      <c r="E26" s="134"/>
      <c r="F26" s="134"/>
      <c r="G26" s="134"/>
      <c r="H26" s="134"/>
      <c r="I26" s="135"/>
      <c r="J26" s="135"/>
      <c r="K26" s="135"/>
    </row>
    <row r="27" spans="1:13" s="119" customFormat="1" ht="15.75">
      <c r="A27" s="302">
        <v>3</v>
      </c>
      <c r="B27" s="119" t="s">
        <v>201</v>
      </c>
      <c r="F27" s="300" t="s">
        <v>202</v>
      </c>
      <c r="G27" s="311"/>
      <c r="H27" s="311"/>
      <c r="I27" s="119" t="s">
        <v>203</v>
      </c>
      <c r="K27" s="300" t="s">
        <v>158</v>
      </c>
      <c r="L27" s="311"/>
      <c r="M27" s="311"/>
    </row>
    <row r="28" spans="1:13" s="119" customFormat="1" ht="15.75">
      <c r="A28" s="302"/>
      <c r="B28" s="136" t="s">
        <v>304</v>
      </c>
      <c r="C28" s="329" t="str">
        <f>C5</f>
        <v>jktdh; mPp ek/;fed fo|ky;] xksj/kuiqjk</v>
      </c>
      <c r="D28" s="329"/>
      <c r="E28" s="329"/>
      <c r="F28" s="324" t="s">
        <v>305</v>
      </c>
      <c r="G28" s="330"/>
      <c r="H28" s="330"/>
      <c r="I28" s="125">
        <f>I12</f>
        <v>45260</v>
      </c>
      <c r="J28" s="324" t="s">
        <v>306</v>
      </c>
      <c r="K28" s="324"/>
      <c r="L28" s="324"/>
      <c r="M28" s="324"/>
    </row>
    <row r="29" spans="1:13" s="119" customFormat="1" ht="15.75">
      <c r="A29" s="302">
        <v>4</v>
      </c>
      <c r="B29" s="316" t="s">
        <v>204</v>
      </c>
      <c r="C29" s="316"/>
      <c r="D29" s="316"/>
      <c r="E29" s="316"/>
      <c r="F29" s="316"/>
      <c r="G29" s="316"/>
      <c r="H29" s="316"/>
      <c r="I29" s="316"/>
      <c r="J29" s="316"/>
      <c r="K29" s="316"/>
      <c r="L29" s="316"/>
      <c r="M29" s="316"/>
    </row>
    <row r="30" spans="1:13" s="114" customFormat="1" ht="15.75">
      <c r="A30" s="302"/>
      <c r="B30" s="136" t="s">
        <v>205</v>
      </c>
    </row>
    <row r="31" spans="1:13" s="119" customFormat="1" ht="15.75">
      <c r="A31" s="302">
        <v>5</v>
      </c>
      <c r="B31" s="119" t="s">
        <v>206</v>
      </c>
    </row>
    <row r="32" spans="1:13" s="114" customFormat="1" ht="15.75">
      <c r="A32" s="302"/>
      <c r="B32" s="119" t="s">
        <v>207</v>
      </c>
    </row>
    <row r="33" spans="1:12" s="114" customFormat="1"/>
    <row r="34" spans="1:12" s="119" customFormat="1" ht="15.75">
      <c r="A34" s="110"/>
      <c r="B34" s="110"/>
      <c r="C34" s="110"/>
      <c r="D34" s="296" t="s">
        <v>208</v>
      </c>
      <c r="E34" s="296"/>
      <c r="F34" s="296"/>
      <c r="G34" s="110"/>
      <c r="H34" s="296" t="s">
        <v>209</v>
      </c>
      <c r="I34" s="296"/>
      <c r="K34" s="311" t="s">
        <v>210</v>
      </c>
      <c r="L34" s="311"/>
    </row>
    <row r="35" spans="1:12" s="119" customFormat="1" ht="15.75">
      <c r="B35" s="113" t="s">
        <v>211</v>
      </c>
      <c r="C35" s="137" t="s">
        <v>212</v>
      </c>
      <c r="E35" s="113" t="s">
        <v>175</v>
      </c>
      <c r="F35" s="137" t="s">
        <v>213</v>
      </c>
      <c r="H35" s="119" t="s">
        <v>214</v>
      </c>
      <c r="I35" s="137" t="s">
        <v>215</v>
      </c>
      <c r="K35" s="119" t="s">
        <v>216</v>
      </c>
      <c r="L35" s="137" t="s">
        <v>164</v>
      </c>
    </row>
    <row r="36" spans="1:12" s="114" customFormat="1" ht="15.75">
      <c r="B36" s="131" t="s">
        <v>217</v>
      </c>
      <c r="E36" s="129" t="s">
        <v>218</v>
      </c>
      <c r="H36" s="129" t="s">
        <v>219</v>
      </c>
      <c r="K36" s="129" t="s">
        <v>220</v>
      </c>
    </row>
    <row r="37" spans="1:12" s="114" customFormat="1" ht="15.75">
      <c r="B37" s="127" t="s">
        <v>221</v>
      </c>
      <c r="C37" s="137" t="s">
        <v>212</v>
      </c>
      <c r="E37" s="127" t="s">
        <v>221</v>
      </c>
      <c r="F37" s="137" t="s">
        <v>213</v>
      </c>
      <c r="H37" s="127" t="s">
        <v>221</v>
      </c>
      <c r="I37" s="137" t="s">
        <v>215</v>
      </c>
      <c r="K37" s="127" t="s">
        <v>221</v>
      </c>
      <c r="L37" s="137" t="s">
        <v>164</v>
      </c>
    </row>
    <row r="38" spans="1:12" s="114" customFormat="1" ht="15.75">
      <c r="B38" s="127" t="s">
        <v>221</v>
      </c>
      <c r="C38" s="137" t="s">
        <v>212</v>
      </c>
      <c r="E38" s="127" t="s">
        <v>221</v>
      </c>
      <c r="F38" s="137" t="s">
        <v>213</v>
      </c>
      <c r="H38" s="127" t="s">
        <v>221</v>
      </c>
      <c r="I38" s="137" t="s">
        <v>215</v>
      </c>
      <c r="K38" s="127" t="s">
        <v>221</v>
      </c>
      <c r="L38" s="137" t="s">
        <v>164</v>
      </c>
    </row>
    <row r="39" spans="1:12" s="114" customFormat="1" ht="15.75">
      <c r="B39" s="127" t="s">
        <v>221</v>
      </c>
      <c r="C39" s="137" t="s">
        <v>212</v>
      </c>
      <c r="E39" s="127" t="s">
        <v>221</v>
      </c>
      <c r="F39" s="137" t="s">
        <v>213</v>
      </c>
      <c r="H39" s="127" t="s">
        <v>221</v>
      </c>
      <c r="I39" s="137" t="s">
        <v>215</v>
      </c>
      <c r="K39" s="127" t="s">
        <v>221</v>
      </c>
      <c r="L39" s="137" t="s">
        <v>164</v>
      </c>
    </row>
    <row r="40" spans="1:12" s="114" customFormat="1" ht="15.75">
      <c r="B40" s="127"/>
      <c r="C40" s="137"/>
      <c r="E40" s="127"/>
      <c r="F40" s="137"/>
      <c r="H40" s="127"/>
      <c r="I40" s="137"/>
      <c r="K40" s="127"/>
      <c r="L40" s="137"/>
    </row>
    <row r="41" spans="1:12" s="119" customFormat="1" ht="15.75">
      <c r="A41" s="121">
        <v>6</v>
      </c>
      <c r="B41" s="119" t="s">
        <v>222</v>
      </c>
    </row>
    <row r="42" spans="1:12" s="119" customFormat="1" ht="15.75">
      <c r="A42" s="121"/>
    </row>
    <row r="43" spans="1:12" s="114" customFormat="1">
      <c r="A43" s="302">
        <v>7</v>
      </c>
      <c r="B43" s="114" t="s">
        <v>223</v>
      </c>
      <c r="E43" s="138" t="s">
        <v>202</v>
      </c>
      <c r="H43" s="114" t="s">
        <v>224</v>
      </c>
    </row>
    <row r="44" spans="1:12" s="114" customFormat="1" ht="15.75">
      <c r="A44" s="302"/>
      <c r="B44" s="136" t="s">
        <v>225</v>
      </c>
      <c r="H44" s="136" t="s">
        <v>226</v>
      </c>
    </row>
    <row r="45" spans="1:12" s="114" customFormat="1"/>
    <row r="46" spans="1:12" s="119" customFormat="1" ht="15.75">
      <c r="A46" s="302">
        <v>8</v>
      </c>
      <c r="B46" s="119" t="s">
        <v>227</v>
      </c>
    </row>
    <row r="47" spans="1:12" s="114" customFormat="1" ht="15.75">
      <c r="A47" s="302"/>
      <c r="B47" s="136" t="s">
        <v>228</v>
      </c>
    </row>
    <row r="48" spans="1:12" s="114" customFormat="1"/>
    <row r="49" spans="1:13" s="119" customFormat="1" ht="30.75" customHeight="1">
      <c r="A49" s="331" t="s">
        <v>229</v>
      </c>
      <c r="B49" s="332"/>
      <c r="C49" s="332"/>
      <c r="D49" s="332"/>
      <c r="E49" s="332"/>
      <c r="F49" s="333" t="s">
        <v>230</v>
      </c>
      <c r="G49" s="332"/>
      <c r="H49" s="334"/>
      <c r="I49" s="333" t="s">
        <v>231</v>
      </c>
      <c r="J49" s="334"/>
      <c r="K49" s="333" t="s">
        <v>232</v>
      </c>
      <c r="L49" s="332"/>
      <c r="M49" s="332"/>
    </row>
    <row r="50" spans="1:13" s="136" customFormat="1" ht="15.75">
      <c r="A50" s="340" t="s">
        <v>233</v>
      </c>
      <c r="B50" s="340"/>
      <c r="C50" s="340"/>
      <c r="D50" s="340"/>
      <c r="E50" s="340"/>
      <c r="F50" s="341" t="s">
        <v>234</v>
      </c>
      <c r="G50" s="340"/>
      <c r="H50" s="342"/>
      <c r="I50" s="341" t="s">
        <v>235</v>
      </c>
      <c r="J50" s="342"/>
      <c r="K50" s="341" t="s">
        <v>236</v>
      </c>
      <c r="L50" s="340"/>
      <c r="M50" s="340"/>
    </row>
    <row r="51" spans="1:13" s="114" customFormat="1">
      <c r="A51" s="343">
        <v>1</v>
      </c>
      <c r="B51" s="343"/>
      <c r="C51" s="343"/>
      <c r="D51" s="343"/>
      <c r="E51" s="343"/>
      <c r="F51" s="344">
        <v>2</v>
      </c>
      <c r="G51" s="344"/>
      <c r="H51" s="344"/>
      <c r="I51" s="344">
        <v>3</v>
      </c>
      <c r="J51" s="344"/>
      <c r="K51" s="345">
        <v>4</v>
      </c>
      <c r="L51" s="343"/>
      <c r="M51" s="343"/>
    </row>
    <row r="52" spans="1:13" s="114" customFormat="1">
      <c r="A52" s="335" t="s">
        <v>237</v>
      </c>
      <c r="B52" s="335"/>
      <c r="C52" s="335"/>
      <c r="D52" s="335"/>
      <c r="E52" s="335"/>
      <c r="F52" s="336"/>
      <c r="G52" s="336"/>
      <c r="H52" s="336"/>
      <c r="I52" s="337"/>
      <c r="J52" s="337"/>
      <c r="K52" s="338"/>
      <c r="L52" s="339"/>
      <c r="M52" s="339"/>
    </row>
    <row r="53" spans="1:13" s="114" customFormat="1">
      <c r="A53" s="335" t="s">
        <v>238</v>
      </c>
      <c r="B53" s="335"/>
      <c r="C53" s="335"/>
      <c r="D53" s="335"/>
      <c r="E53" s="335"/>
      <c r="F53" s="336"/>
      <c r="G53" s="336"/>
      <c r="H53" s="336"/>
      <c r="I53" s="337"/>
      <c r="J53" s="337"/>
      <c r="K53" s="338"/>
      <c r="L53" s="339"/>
      <c r="M53" s="339"/>
    </row>
    <row r="54" spans="1:13" s="114" customFormat="1">
      <c r="A54" s="335" t="s">
        <v>239</v>
      </c>
      <c r="B54" s="335"/>
      <c r="C54" s="335"/>
      <c r="D54" s="335"/>
      <c r="E54" s="335"/>
      <c r="F54" s="336"/>
      <c r="G54" s="336"/>
      <c r="H54" s="336"/>
      <c r="I54" s="337"/>
      <c r="J54" s="337"/>
      <c r="K54" s="338"/>
      <c r="L54" s="339"/>
      <c r="M54" s="339"/>
    </row>
    <row r="55" spans="1:13" s="114" customFormat="1">
      <c r="A55" s="335" t="s">
        <v>240</v>
      </c>
      <c r="B55" s="335"/>
      <c r="C55" s="335"/>
      <c r="D55" s="335"/>
      <c r="E55" s="335"/>
      <c r="F55" s="336"/>
      <c r="G55" s="336"/>
      <c r="H55" s="336"/>
      <c r="I55" s="337"/>
      <c r="J55" s="337"/>
      <c r="K55" s="338"/>
      <c r="L55" s="339"/>
      <c r="M55" s="339"/>
    </row>
    <row r="56" spans="1:13" s="114" customFormat="1">
      <c r="A56" s="335"/>
      <c r="B56" s="335"/>
      <c r="C56" s="335"/>
      <c r="D56" s="335"/>
      <c r="E56" s="335"/>
      <c r="F56" s="336"/>
      <c r="G56" s="336"/>
      <c r="H56" s="336"/>
      <c r="I56" s="337"/>
      <c r="J56" s="337"/>
      <c r="K56" s="338"/>
      <c r="L56" s="339"/>
      <c r="M56" s="339"/>
    </row>
    <row r="57" spans="1:13" s="114" customFormat="1">
      <c r="A57" s="335"/>
      <c r="B57" s="335"/>
      <c r="C57" s="335"/>
      <c r="D57" s="335"/>
      <c r="E57" s="335"/>
      <c r="F57" s="336"/>
      <c r="G57" s="336"/>
      <c r="H57" s="336"/>
      <c r="I57" s="337"/>
      <c r="J57" s="337"/>
      <c r="K57" s="338"/>
      <c r="L57" s="339"/>
      <c r="M57" s="339"/>
    </row>
    <row r="58" spans="1:13" s="114" customFormat="1">
      <c r="A58" s="335"/>
      <c r="B58" s="335"/>
      <c r="C58" s="335"/>
      <c r="D58" s="335"/>
      <c r="E58" s="357"/>
      <c r="F58" s="358"/>
      <c r="G58" s="359"/>
      <c r="H58" s="360"/>
      <c r="I58" s="361"/>
      <c r="J58" s="357"/>
      <c r="K58" s="338"/>
      <c r="L58" s="339"/>
      <c r="M58" s="339"/>
    </row>
    <row r="59" spans="1:13" s="114" customFormat="1" ht="8.25" customHeight="1"/>
    <row r="60" spans="1:13" s="119" customFormat="1" ht="15.75">
      <c r="A60" s="302">
        <v>9</v>
      </c>
      <c r="B60" s="119" t="s">
        <v>241</v>
      </c>
    </row>
    <row r="61" spans="1:13" s="114" customFormat="1" ht="15.75">
      <c r="A61" s="302"/>
      <c r="B61" s="136" t="s">
        <v>242</v>
      </c>
    </row>
    <row r="62" spans="1:13" s="114" customFormat="1"/>
    <row r="63" spans="1:13" s="119" customFormat="1" ht="15.75">
      <c r="K63" s="120" t="s">
        <v>243</v>
      </c>
    </row>
    <row r="64" spans="1:13" s="119" customFormat="1" ht="15.75">
      <c r="B64" s="127" t="s">
        <v>244</v>
      </c>
      <c r="C64" s="137" t="s">
        <v>245</v>
      </c>
      <c r="K64" s="131" t="s">
        <v>246</v>
      </c>
    </row>
    <row r="65" spans="1:13" s="119" customFormat="1" ht="15.75">
      <c r="B65" s="131" t="s">
        <v>247</v>
      </c>
      <c r="K65" s="120" t="s">
        <v>49</v>
      </c>
    </row>
    <row r="66" spans="1:13" s="119" customFormat="1" ht="15.75">
      <c r="K66" s="131" t="s">
        <v>122</v>
      </c>
    </row>
    <row r="67" spans="1:13" s="114" customFormat="1"/>
    <row r="68" spans="1:13" s="114" customFormat="1"/>
    <row r="69" spans="1:13" s="114" customFormat="1" ht="21">
      <c r="A69" s="362" t="s">
        <v>248</v>
      </c>
      <c r="B69" s="362"/>
      <c r="C69" s="362"/>
      <c r="D69" s="362"/>
      <c r="E69" s="362"/>
      <c r="F69" s="362"/>
      <c r="G69" s="362"/>
      <c r="H69" s="362"/>
      <c r="I69" s="362"/>
      <c r="J69" s="362"/>
      <c r="K69" s="362"/>
      <c r="L69" s="362"/>
      <c r="M69" s="362"/>
    </row>
    <row r="70" spans="1:13" s="139" customFormat="1" ht="24.75" customHeight="1">
      <c r="A70" s="346" t="s">
        <v>166</v>
      </c>
      <c r="B70" s="346"/>
      <c r="C70" s="346"/>
      <c r="D70" s="346"/>
      <c r="E70" s="346"/>
      <c r="F70" s="346"/>
      <c r="G70" s="346"/>
      <c r="H70" s="346"/>
      <c r="I70" s="346"/>
      <c r="J70" s="346"/>
      <c r="K70" s="346"/>
      <c r="L70" s="346"/>
      <c r="M70" s="346"/>
    </row>
    <row r="71" spans="1:13" s="114" customFormat="1" ht="18.75">
      <c r="A71" s="347" t="s">
        <v>249</v>
      </c>
      <c r="B71" s="347"/>
      <c r="C71" s="347"/>
      <c r="D71" s="347"/>
      <c r="E71" s="347"/>
      <c r="F71" s="347"/>
      <c r="G71" s="347"/>
      <c r="H71" s="347"/>
      <c r="I71" s="347"/>
      <c r="J71" s="347"/>
      <c r="K71" s="347"/>
      <c r="L71" s="347"/>
      <c r="M71" s="347"/>
    </row>
    <row r="72" spans="1:13" s="119" customFormat="1" ht="18.75">
      <c r="A72" s="348" t="s">
        <v>250</v>
      </c>
      <c r="B72" s="348"/>
      <c r="C72" s="348"/>
      <c r="D72" s="348"/>
      <c r="E72" s="348"/>
      <c r="F72" s="348"/>
      <c r="G72" s="348"/>
      <c r="H72" s="348"/>
      <c r="I72" s="348"/>
      <c r="J72" s="348"/>
      <c r="K72" s="348"/>
      <c r="L72" s="348"/>
      <c r="M72" s="348"/>
    </row>
    <row r="73" spans="1:13" s="114" customFormat="1" ht="30" customHeight="1">
      <c r="A73" s="349" t="s">
        <v>251</v>
      </c>
      <c r="B73" s="349"/>
      <c r="C73" s="349"/>
      <c r="D73" s="350"/>
      <c r="E73" s="351" t="s">
        <v>252</v>
      </c>
      <c r="F73" s="352"/>
      <c r="G73" s="351" t="s">
        <v>253</v>
      </c>
      <c r="H73" s="352"/>
      <c r="I73" s="353" t="s">
        <v>254</v>
      </c>
      <c r="J73" s="354"/>
      <c r="K73" s="355" t="s">
        <v>255</v>
      </c>
      <c r="L73" s="356"/>
      <c r="M73" s="356"/>
    </row>
    <row r="74" spans="1:13" s="119" customFormat="1" ht="32.25" customHeight="1">
      <c r="A74" s="340" t="s">
        <v>256</v>
      </c>
      <c r="B74" s="340"/>
      <c r="C74" s="340"/>
      <c r="D74" s="340"/>
      <c r="E74" s="363" t="s">
        <v>257</v>
      </c>
      <c r="F74" s="364"/>
      <c r="G74" s="363" t="s">
        <v>258</v>
      </c>
      <c r="H74" s="364"/>
      <c r="I74" s="363" t="s">
        <v>259</v>
      </c>
      <c r="J74" s="342"/>
      <c r="K74" s="365" t="s">
        <v>260</v>
      </c>
      <c r="L74" s="366"/>
      <c r="M74" s="366"/>
    </row>
    <row r="75" spans="1:13" s="114" customFormat="1" ht="24.95" customHeight="1">
      <c r="A75" s="140" t="s">
        <v>185</v>
      </c>
      <c r="B75" s="367"/>
      <c r="C75" s="367"/>
      <c r="D75" s="367"/>
      <c r="E75" s="368"/>
      <c r="F75" s="369"/>
      <c r="G75" s="368"/>
      <c r="H75" s="369"/>
      <c r="I75" s="367"/>
      <c r="J75" s="369"/>
      <c r="K75" s="335"/>
      <c r="L75" s="335"/>
      <c r="M75" s="335"/>
    </row>
    <row r="76" spans="1:13" s="114" customFormat="1" ht="24.95" customHeight="1">
      <c r="A76" s="140" t="s">
        <v>188</v>
      </c>
      <c r="B76" s="367"/>
      <c r="C76" s="367"/>
      <c r="D76" s="367"/>
      <c r="E76" s="368"/>
      <c r="F76" s="369"/>
      <c r="G76" s="368"/>
      <c r="H76" s="369"/>
      <c r="I76" s="367"/>
      <c r="J76" s="369"/>
      <c r="K76" s="335"/>
      <c r="L76" s="335"/>
      <c r="M76" s="335"/>
    </row>
    <row r="77" spans="1:13" s="114" customFormat="1" ht="24.95" customHeight="1">
      <c r="A77" s="140" t="s">
        <v>190</v>
      </c>
      <c r="B77" s="367"/>
      <c r="C77" s="367"/>
      <c r="D77" s="367"/>
      <c r="E77" s="368"/>
      <c r="F77" s="369"/>
      <c r="G77" s="368"/>
      <c r="H77" s="369"/>
      <c r="I77" s="367"/>
      <c r="J77" s="369"/>
      <c r="K77" s="335"/>
      <c r="L77" s="335"/>
      <c r="M77" s="335"/>
    </row>
    <row r="78" spans="1:13" s="114" customFormat="1" ht="24.95" customHeight="1">
      <c r="A78" s="115" t="s">
        <v>192</v>
      </c>
      <c r="B78" s="335"/>
      <c r="C78" s="335"/>
      <c r="D78" s="335"/>
      <c r="E78" s="361"/>
      <c r="F78" s="357"/>
      <c r="G78" s="361"/>
      <c r="H78" s="357"/>
      <c r="I78" s="335"/>
      <c r="J78" s="357"/>
      <c r="K78" s="335"/>
      <c r="L78" s="335"/>
      <c r="M78" s="335"/>
    </row>
    <row r="79" spans="1:13" s="114" customFormat="1"/>
    <row r="80" spans="1:13" s="114" customFormat="1"/>
    <row r="81" spans="1:13" s="114" customFormat="1" ht="18.75">
      <c r="A81" s="372" t="s">
        <v>261</v>
      </c>
      <c r="B81" s="372"/>
      <c r="C81" s="372"/>
      <c r="D81" s="372"/>
      <c r="E81" s="372"/>
      <c r="F81" s="372"/>
      <c r="G81" s="372"/>
      <c r="H81" s="372"/>
      <c r="I81" s="372"/>
      <c r="J81" s="372"/>
      <c r="K81" s="372"/>
      <c r="L81" s="372"/>
      <c r="M81" s="372"/>
    </row>
    <row r="82" spans="1:13" s="114" customFormat="1" ht="8.25" customHeight="1"/>
    <row r="83" spans="1:13" s="119" customFormat="1" ht="15.75">
      <c r="A83" s="141"/>
      <c r="B83" s="142" t="s">
        <v>211</v>
      </c>
      <c r="C83" s="143"/>
      <c r="D83" s="141"/>
      <c r="E83" s="142" t="s">
        <v>175</v>
      </c>
      <c r="F83" s="143"/>
      <c r="G83" s="141"/>
      <c r="H83" s="141" t="s">
        <v>262</v>
      </c>
      <c r="I83" s="143"/>
      <c r="J83" s="141"/>
      <c r="K83" s="142" t="s">
        <v>263</v>
      </c>
      <c r="L83" s="143"/>
      <c r="M83" s="141"/>
    </row>
    <row r="84" spans="1:13" s="114" customFormat="1" ht="15.75">
      <c r="A84" s="115"/>
      <c r="B84" s="144" t="s">
        <v>217</v>
      </c>
      <c r="C84" s="115"/>
      <c r="D84" s="115"/>
      <c r="E84" s="145" t="s">
        <v>218</v>
      </c>
      <c r="F84" s="115"/>
      <c r="G84" s="115"/>
      <c r="H84" s="145" t="s">
        <v>264</v>
      </c>
      <c r="I84" s="115"/>
      <c r="J84" s="115"/>
      <c r="K84" s="144" t="s">
        <v>265</v>
      </c>
      <c r="L84" s="115"/>
      <c r="M84" s="115"/>
    </row>
    <row r="85" spans="1:13" s="114" customFormat="1" ht="24.95" customHeight="1">
      <c r="A85" s="140"/>
      <c r="B85" s="146" t="s">
        <v>221</v>
      </c>
      <c r="C85" s="370"/>
      <c r="D85" s="370"/>
      <c r="E85" s="146" t="s">
        <v>221</v>
      </c>
      <c r="F85" s="370"/>
      <c r="G85" s="370"/>
      <c r="H85" s="146" t="s">
        <v>221</v>
      </c>
      <c r="I85" s="371"/>
      <c r="J85" s="371"/>
      <c r="K85" s="146" t="s">
        <v>221</v>
      </c>
      <c r="L85" s="371"/>
      <c r="M85" s="371"/>
    </row>
    <row r="86" spans="1:13" s="114" customFormat="1" ht="24.95" customHeight="1">
      <c r="A86" s="140"/>
      <c r="B86" s="146" t="s">
        <v>221</v>
      </c>
      <c r="C86" s="370"/>
      <c r="D86" s="370"/>
      <c r="E86" s="146" t="s">
        <v>221</v>
      </c>
      <c r="F86" s="370"/>
      <c r="G86" s="370"/>
      <c r="H86" s="146" t="s">
        <v>221</v>
      </c>
      <c r="I86" s="371"/>
      <c r="J86" s="371"/>
      <c r="K86" s="146" t="s">
        <v>221</v>
      </c>
      <c r="L86" s="371"/>
      <c r="M86" s="371"/>
    </row>
    <row r="87" spans="1:13" s="114" customFormat="1" ht="24.95" customHeight="1">
      <c r="A87" s="140"/>
      <c r="B87" s="146" t="s">
        <v>221</v>
      </c>
      <c r="C87" s="370"/>
      <c r="D87" s="370"/>
      <c r="E87" s="146" t="s">
        <v>221</v>
      </c>
      <c r="F87" s="370"/>
      <c r="G87" s="370"/>
      <c r="H87" s="146" t="s">
        <v>221</v>
      </c>
      <c r="I87" s="371"/>
      <c r="J87" s="371"/>
      <c r="K87" s="146" t="s">
        <v>221</v>
      </c>
      <c r="L87" s="371"/>
      <c r="M87" s="371"/>
    </row>
    <row r="88" spans="1:13" s="114" customFormat="1"/>
    <row r="89" spans="1:13" s="114" customFormat="1"/>
    <row r="90" spans="1:13" s="114" customFormat="1" ht="30" customHeight="1">
      <c r="A90" s="373" t="s">
        <v>266</v>
      </c>
      <c r="B90" s="373"/>
      <c r="C90" s="373"/>
      <c r="D90" s="373"/>
      <c r="E90" s="373"/>
      <c r="F90" s="373"/>
      <c r="G90" s="373"/>
      <c r="H90" s="373"/>
      <c r="I90" s="373"/>
      <c r="J90" s="373"/>
      <c r="K90" s="373"/>
      <c r="L90" s="373"/>
      <c r="M90" s="373"/>
    </row>
    <row r="91" spans="1:13" s="114" customFormat="1"/>
    <row r="92" spans="1:13" s="149" customFormat="1" ht="33.75" customHeight="1">
      <c r="A92" s="374" t="s">
        <v>267</v>
      </c>
      <c r="B92" s="374"/>
      <c r="C92" s="375"/>
      <c r="D92" s="147" t="s">
        <v>268</v>
      </c>
      <c r="E92" s="376" t="s">
        <v>269</v>
      </c>
      <c r="F92" s="350"/>
      <c r="G92" s="376" t="s">
        <v>270</v>
      </c>
      <c r="H92" s="350"/>
      <c r="I92" s="148" t="s">
        <v>271</v>
      </c>
      <c r="J92" s="376" t="s">
        <v>272</v>
      </c>
      <c r="K92" s="350"/>
      <c r="L92" s="377" t="s">
        <v>273</v>
      </c>
      <c r="M92" s="349"/>
    </row>
    <row r="93" spans="1:13" s="131" customFormat="1" ht="31.5" customHeight="1">
      <c r="A93" s="366" t="s">
        <v>274</v>
      </c>
      <c r="B93" s="366"/>
      <c r="C93" s="378"/>
      <c r="D93" s="150" t="s">
        <v>275</v>
      </c>
      <c r="E93" s="363" t="s">
        <v>276</v>
      </c>
      <c r="F93" s="342"/>
      <c r="G93" s="363" t="s">
        <v>277</v>
      </c>
      <c r="H93" s="342"/>
      <c r="I93" s="151" t="s">
        <v>278</v>
      </c>
      <c r="J93" s="363" t="s">
        <v>279</v>
      </c>
      <c r="K93" s="342"/>
      <c r="L93" s="341" t="s">
        <v>280</v>
      </c>
      <c r="M93" s="340"/>
    </row>
    <row r="94" spans="1:13" s="114" customFormat="1" ht="30" customHeight="1">
      <c r="A94" s="379" t="s">
        <v>281</v>
      </c>
      <c r="B94" s="379"/>
      <c r="C94" s="152" t="s">
        <v>282</v>
      </c>
      <c r="D94" s="153"/>
      <c r="E94" s="337"/>
      <c r="F94" s="337"/>
      <c r="G94" s="337"/>
      <c r="H94" s="337"/>
      <c r="I94" s="153"/>
      <c r="J94" s="337"/>
      <c r="K94" s="337"/>
      <c r="L94" s="361"/>
      <c r="M94" s="335"/>
    </row>
    <row r="95" spans="1:13" s="114" customFormat="1" ht="30" customHeight="1">
      <c r="A95" s="379" t="s">
        <v>283</v>
      </c>
      <c r="B95" s="379"/>
      <c r="C95" s="152" t="s">
        <v>282</v>
      </c>
      <c r="D95" s="153"/>
      <c r="E95" s="337"/>
      <c r="F95" s="337"/>
      <c r="G95" s="337"/>
      <c r="H95" s="337"/>
      <c r="I95" s="153"/>
      <c r="J95" s="337"/>
      <c r="K95" s="337"/>
      <c r="L95" s="361"/>
      <c r="M95" s="335"/>
    </row>
    <row r="96" spans="1:13" s="114" customFormat="1" ht="30" customHeight="1">
      <c r="A96" s="379" t="s">
        <v>284</v>
      </c>
      <c r="B96" s="379"/>
      <c r="C96" s="152" t="s">
        <v>282</v>
      </c>
      <c r="D96" s="153"/>
      <c r="E96" s="337"/>
      <c r="F96" s="337"/>
      <c r="G96" s="337"/>
      <c r="H96" s="337"/>
      <c r="I96" s="153"/>
      <c r="J96" s="337"/>
      <c r="K96" s="337"/>
      <c r="L96" s="361"/>
      <c r="M96" s="335"/>
    </row>
    <row r="97" spans="1:13" s="114" customFormat="1" ht="30" customHeight="1">
      <c r="A97" s="379" t="s">
        <v>285</v>
      </c>
      <c r="B97" s="379"/>
      <c r="C97" s="152" t="s">
        <v>282</v>
      </c>
      <c r="D97" s="153"/>
      <c r="E97" s="337"/>
      <c r="F97" s="337"/>
      <c r="G97" s="337"/>
      <c r="H97" s="337"/>
      <c r="I97" s="153"/>
      <c r="J97" s="337"/>
      <c r="K97" s="337"/>
      <c r="L97" s="361"/>
      <c r="M97" s="335"/>
    </row>
    <row r="98" spans="1:13" s="114" customFormat="1" ht="30" customHeight="1">
      <c r="A98" s="379" t="s">
        <v>286</v>
      </c>
      <c r="B98" s="379"/>
      <c r="C98" s="152" t="s">
        <v>282</v>
      </c>
      <c r="D98" s="153"/>
      <c r="E98" s="337"/>
      <c r="F98" s="337"/>
      <c r="G98" s="337"/>
      <c r="H98" s="337"/>
      <c r="I98" s="153"/>
      <c r="J98" s="337"/>
      <c r="K98" s="337"/>
      <c r="L98" s="361"/>
      <c r="M98" s="335"/>
    </row>
    <row r="99" spans="1:13" s="114" customFormat="1" ht="30" customHeight="1">
      <c r="A99" s="379" t="s">
        <v>287</v>
      </c>
      <c r="B99" s="379"/>
      <c r="C99" s="152" t="s">
        <v>282</v>
      </c>
      <c r="D99" s="153"/>
      <c r="E99" s="337"/>
      <c r="F99" s="337"/>
      <c r="G99" s="337"/>
      <c r="H99" s="337"/>
      <c r="I99" s="153"/>
      <c r="J99" s="337"/>
      <c r="K99" s="337"/>
      <c r="L99" s="361"/>
      <c r="M99" s="335"/>
    </row>
    <row r="100" spans="1:13" s="114" customFormat="1" ht="30" customHeight="1">
      <c r="A100" s="379" t="s">
        <v>288</v>
      </c>
      <c r="B100" s="379"/>
      <c r="C100" s="152" t="s">
        <v>282</v>
      </c>
      <c r="D100" s="153"/>
      <c r="E100" s="337"/>
      <c r="F100" s="337"/>
      <c r="G100" s="337"/>
      <c r="H100" s="337"/>
      <c r="I100" s="153"/>
      <c r="J100" s="337"/>
      <c r="K100" s="337"/>
      <c r="L100" s="361"/>
      <c r="M100" s="335"/>
    </row>
    <row r="101" spans="1:13" s="114" customFormat="1" ht="30" customHeight="1">
      <c r="A101" s="379" t="s">
        <v>289</v>
      </c>
      <c r="B101" s="379"/>
      <c r="C101" s="152" t="s">
        <v>282</v>
      </c>
      <c r="D101" s="153"/>
      <c r="E101" s="337"/>
      <c r="F101" s="337"/>
      <c r="G101" s="337"/>
      <c r="H101" s="337"/>
      <c r="I101" s="153"/>
      <c r="J101" s="337"/>
      <c r="K101" s="337"/>
      <c r="L101" s="361"/>
      <c r="M101" s="335"/>
    </row>
    <row r="102" spans="1:13" s="114" customFormat="1" ht="30" customHeight="1">
      <c r="A102" s="379" t="s">
        <v>290</v>
      </c>
      <c r="B102" s="379"/>
      <c r="C102" s="152" t="s">
        <v>282</v>
      </c>
      <c r="D102" s="153"/>
      <c r="E102" s="337"/>
      <c r="F102" s="337"/>
      <c r="G102" s="337"/>
      <c r="H102" s="337"/>
      <c r="I102" s="153"/>
      <c r="J102" s="337"/>
      <c r="K102" s="337"/>
      <c r="L102" s="361"/>
      <c r="M102" s="335"/>
    </row>
    <row r="103" spans="1:13" s="114" customFormat="1" ht="30" customHeight="1">
      <c r="A103" s="379" t="s">
        <v>291</v>
      </c>
      <c r="B103" s="379"/>
      <c r="C103" s="152" t="s">
        <v>282</v>
      </c>
      <c r="D103" s="153"/>
      <c r="E103" s="337"/>
      <c r="F103" s="337"/>
      <c r="G103" s="337"/>
      <c r="H103" s="337"/>
      <c r="I103" s="153"/>
      <c r="J103" s="337"/>
      <c r="K103" s="337"/>
      <c r="L103" s="361"/>
      <c r="M103" s="335"/>
    </row>
    <row r="104" spans="1:13" s="114" customFormat="1" ht="30" customHeight="1">
      <c r="A104" s="379" t="s">
        <v>292</v>
      </c>
      <c r="B104" s="379"/>
      <c r="C104" s="152" t="s">
        <v>282</v>
      </c>
      <c r="D104" s="153"/>
      <c r="E104" s="337"/>
      <c r="F104" s="337"/>
      <c r="G104" s="337"/>
      <c r="H104" s="337"/>
      <c r="I104" s="153"/>
      <c r="J104" s="337"/>
      <c r="K104" s="337"/>
      <c r="L104" s="361"/>
      <c r="M104" s="335"/>
    </row>
    <row r="105" spans="1:13" s="114" customFormat="1" ht="30" customHeight="1">
      <c r="A105" s="379" t="s">
        <v>293</v>
      </c>
      <c r="B105" s="379"/>
      <c r="C105" s="152" t="s">
        <v>282</v>
      </c>
      <c r="D105" s="153"/>
      <c r="E105" s="337"/>
      <c r="F105" s="337"/>
      <c r="G105" s="337"/>
      <c r="H105" s="337"/>
      <c r="I105" s="153"/>
      <c r="J105" s="337"/>
      <c r="K105" s="337"/>
      <c r="L105" s="361"/>
      <c r="M105" s="335"/>
    </row>
    <row r="106" spans="1:13" s="114" customFormat="1"/>
    <row r="107" spans="1:13" s="114" customFormat="1"/>
    <row r="108" spans="1:13" s="114" customFormat="1">
      <c r="B108" s="127" t="s">
        <v>244</v>
      </c>
      <c r="C108" s="138" t="s">
        <v>245</v>
      </c>
      <c r="J108" s="380" t="s">
        <v>294</v>
      </c>
      <c r="K108" s="380"/>
    </row>
    <row r="109" spans="1:13" s="114" customFormat="1" ht="15.75">
      <c r="B109" s="131" t="s">
        <v>247</v>
      </c>
      <c r="J109" s="380" t="s">
        <v>295</v>
      </c>
      <c r="K109" s="380"/>
    </row>
    <row r="110" spans="1:13" s="114" customFormat="1">
      <c r="J110" s="381"/>
      <c r="K110" s="381"/>
    </row>
    <row r="111" spans="1:13" s="114" customFormat="1" hidden="1"/>
    <row r="112" spans="1:13" s="114" customFormat="1" hidden="1"/>
    <row r="113" s="114" customFormat="1" hidden="1"/>
    <row r="114" s="114" customFormat="1" hidden="1"/>
  </sheetData>
  <sheetProtection password="FBD2" sheet="1" objects="1" scenarios="1"/>
  <mergeCells count="238">
    <mergeCell ref="J109:K109"/>
    <mergeCell ref="J110:K110"/>
    <mergeCell ref="K5:M5"/>
    <mergeCell ref="C4:H4"/>
    <mergeCell ref="C5:H5"/>
    <mergeCell ref="E9:H9"/>
    <mergeCell ref="K9:M10"/>
    <mergeCell ref="A105:B105"/>
    <mergeCell ref="E105:F105"/>
    <mergeCell ref="G105:H105"/>
    <mergeCell ref="J105:K105"/>
    <mergeCell ref="L105:M105"/>
    <mergeCell ref="J108:K108"/>
    <mergeCell ref="A103:B103"/>
    <mergeCell ref="E103:F103"/>
    <mergeCell ref="G103:H103"/>
    <mergeCell ref="J103:K103"/>
    <mergeCell ref="L103:M103"/>
    <mergeCell ref="A104:B104"/>
    <mergeCell ref="E104:F104"/>
    <mergeCell ref="G104:H104"/>
    <mergeCell ref="J104:K104"/>
    <mergeCell ref="L104:M104"/>
    <mergeCell ref="A101:B101"/>
    <mergeCell ref="E101:F101"/>
    <mergeCell ref="G101:H101"/>
    <mergeCell ref="J101:K101"/>
    <mergeCell ref="L101:M101"/>
    <mergeCell ref="A102:B102"/>
    <mergeCell ref="E102:F102"/>
    <mergeCell ref="G102:H102"/>
    <mergeCell ref="J102:K102"/>
    <mergeCell ref="L102:M102"/>
    <mergeCell ref="A99:B99"/>
    <mergeCell ref="E99:F99"/>
    <mergeCell ref="G99:H99"/>
    <mergeCell ref="J99:K99"/>
    <mergeCell ref="L99:M99"/>
    <mergeCell ref="A100:B100"/>
    <mergeCell ref="E100:F100"/>
    <mergeCell ref="G100:H100"/>
    <mergeCell ref="J100:K100"/>
    <mergeCell ref="L100:M100"/>
    <mergeCell ref="A97:B97"/>
    <mergeCell ref="E97:F97"/>
    <mergeCell ref="G97:H97"/>
    <mergeCell ref="J97:K97"/>
    <mergeCell ref="L97:M97"/>
    <mergeCell ref="A98:B98"/>
    <mergeCell ref="E98:F98"/>
    <mergeCell ref="G98:H98"/>
    <mergeCell ref="J98:K98"/>
    <mergeCell ref="L98:M98"/>
    <mergeCell ref="A95:B95"/>
    <mergeCell ref="E95:F95"/>
    <mergeCell ref="G95:H95"/>
    <mergeCell ref="J95:K95"/>
    <mergeCell ref="L95:M95"/>
    <mergeCell ref="A96:B96"/>
    <mergeCell ref="E96:F96"/>
    <mergeCell ref="G96:H96"/>
    <mergeCell ref="J96:K96"/>
    <mergeCell ref="L96:M96"/>
    <mergeCell ref="A93:C93"/>
    <mergeCell ref="E93:F93"/>
    <mergeCell ref="G93:H93"/>
    <mergeCell ref="J93:K93"/>
    <mergeCell ref="L93:M93"/>
    <mergeCell ref="A94:B94"/>
    <mergeCell ref="E94:F94"/>
    <mergeCell ref="G94:H94"/>
    <mergeCell ref="J94:K94"/>
    <mergeCell ref="L94:M94"/>
    <mergeCell ref="C87:D87"/>
    <mergeCell ref="F87:G87"/>
    <mergeCell ref="I87:J87"/>
    <mergeCell ref="L87:M87"/>
    <mergeCell ref="A90:M90"/>
    <mergeCell ref="A92:C92"/>
    <mergeCell ref="E92:F92"/>
    <mergeCell ref="G92:H92"/>
    <mergeCell ref="J92:K92"/>
    <mergeCell ref="L92:M92"/>
    <mergeCell ref="C85:D85"/>
    <mergeCell ref="F85:G85"/>
    <mergeCell ref="I85:J85"/>
    <mergeCell ref="L85:M85"/>
    <mergeCell ref="C86:D86"/>
    <mergeCell ref="F86:G86"/>
    <mergeCell ref="I86:J86"/>
    <mergeCell ref="L86:M86"/>
    <mergeCell ref="B78:D78"/>
    <mergeCell ref="E78:F78"/>
    <mergeCell ref="G78:H78"/>
    <mergeCell ref="I78:J78"/>
    <mergeCell ref="K78:M78"/>
    <mergeCell ref="A81:M81"/>
    <mergeCell ref="B76:D76"/>
    <mergeCell ref="E76:F76"/>
    <mergeCell ref="G76:H76"/>
    <mergeCell ref="I76:J76"/>
    <mergeCell ref="K76:M76"/>
    <mergeCell ref="B77:D77"/>
    <mergeCell ref="E77:F77"/>
    <mergeCell ref="G77:H77"/>
    <mergeCell ref="I77:J77"/>
    <mergeCell ref="K77:M77"/>
    <mergeCell ref="A74:D74"/>
    <mergeCell ref="E74:F74"/>
    <mergeCell ref="G74:H74"/>
    <mergeCell ref="I74:J74"/>
    <mergeCell ref="K74:M74"/>
    <mergeCell ref="B75:D75"/>
    <mergeCell ref="E75:F75"/>
    <mergeCell ref="G75:H75"/>
    <mergeCell ref="I75:J75"/>
    <mergeCell ref="K75:M75"/>
    <mergeCell ref="A70:M70"/>
    <mergeCell ref="A71:M71"/>
    <mergeCell ref="A72:M72"/>
    <mergeCell ref="A73:D73"/>
    <mergeCell ref="E73:F73"/>
    <mergeCell ref="G73:H73"/>
    <mergeCell ref="I73:J73"/>
    <mergeCell ref="K73:M73"/>
    <mergeCell ref="A58:E58"/>
    <mergeCell ref="F58:H58"/>
    <mergeCell ref="I58:J58"/>
    <mergeCell ref="K58:M58"/>
    <mergeCell ref="A60:A61"/>
    <mergeCell ref="A69:M69"/>
    <mergeCell ref="A56:E56"/>
    <mergeCell ref="F56:H56"/>
    <mergeCell ref="I56:J56"/>
    <mergeCell ref="K56:M56"/>
    <mergeCell ref="A57:E57"/>
    <mergeCell ref="F57:H57"/>
    <mergeCell ref="I57:J57"/>
    <mergeCell ref="K57:M57"/>
    <mergeCell ref="A54:E54"/>
    <mergeCell ref="F54:H54"/>
    <mergeCell ref="I54:J54"/>
    <mergeCell ref="K54:M54"/>
    <mergeCell ref="A55:E55"/>
    <mergeCell ref="F55:H55"/>
    <mergeCell ref="I55:J55"/>
    <mergeCell ref="K55:M55"/>
    <mergeCell ref="A52:E52"/>
    <mergeCell ref="F52:H52"/>
    <mergeCell ref="I52:J52"/>
    <mergeCell ref="K52:M52"/>
    <mergeCell ref="A53:E53"/>
    <mergeCell ref="F53:H53"/>
    <mergeCell ref="I53:J53"/>
    <mergeCell ref="K53:M53"/>
    <mergeCell ref="A50:E50"/>
    <mergeCell ref="F50:H50"/>
    <mergeCell ref="I50:J50"/>
    <mergeCell ref="K50:M50"/>
    <mergeCell ref="A51:E51"/>
    <mergeCell ref="F51:H51"/>
    <mergeCell ref="I51:J51"/>
    <mergeCell ref="K51:M51"/>
    <mergeCell ref="A43:A44"/>
    <mergeCell ref="A46:A47"/>
    <mergeCell ref="A49:E49"/>
    <mergeCell ref="F49:H49"/>
    <mergeCell ref="I49:J49"/>
    <mergeCell ref="K49:M49"/>
    <mergeCell ref="A29:A30"/>
    <mergeCell ref="B29:M29"/>
    <mergeCell ref="A31:A32"/>
    <mergeCell ref="D34:F34"/>
    <mergeCell ref="H34:I34"/>
    <mergeCell ref="K34:L34"/>
    <mergeCell ref="E24:G24"/>
    <mergeCell ref="I24:K24"/>
    <mergeCell ref="E25:H25"/>
    <mergeCell ref="I25:K25"/>
    <mergeCell ref="A27:A28"/>
    <mergeCell ref="F27:H27"/>
    <mergeCell ref="K27:M27"/>
    <mergeCell ref="E21:G21"/>
    <mergeCell ref="I21:K21"/>
    <mergeCell ref="E22:G22"/>
    <mergeCell ref="I22:K22"/>
    <mergeCell ref="E23:G23"/>
    <mergeCell ref="I23:K23"/>
    <mergeCell ref="C28:E28"/>
    <mergeCell ref="F28:H28"/>
    <mergeCell ref="J28:M28"/>
    <mergeCell ref="D18:G18"/>
    <mergeCell ref="I18:K18"/>
    <mergeCell ref="L18:M19"/>
    <mergeCell ref="D19:G19"/>
    <mergeCell ref="I19:K19"/>
    <mergeCell ref="D20:G20"/>
    <mergeCell ref="I20:K20"/>
    <mergeCell ref="B14:C14"/>
    <mergeCell ref="C16:G16"/>
    <mergeCell ref="H16:K16"/>
    <mergeCell ref="L16:M16"/>
    <mergeCell ref="D17:G17"/>
    <mergeCell ref="I17:K17"/>
    <mergeCell ref="L17:M17"/>
    <mergeCell ref="E12:F12"/>
    <mergeCell ref="K12:M12"/>
    <mergeCell ref="B13:C13"/>
    <mergeCell ref="D13:H13"/>
    <mergeCell ref="I13:M13"/>
    <mergeCell ref="A7:B7"/>
    <mergeCell ref="E7:I7"/>
    <mergeCell ref="A9:A10"/>
    <mergeCell ref="B10:D10"/>
    <mergeCell ref="I10:J10"/>
    <mergeCell ref="C12:D12"/>
    <mergeCell ref="G12:H12"/>
    <mergeCell ref="A1:B1"/>
    <mergeCell ref="C1:J1"/>
    <mergeCell ref="K1:M1"/>
    <mergeCell ref="A2:B2"/>
    <mergeCell ref="C2:J2"/>
    <mergeCell ref="K2:M2"/>
    <mergeCell ref="C11:D11"/>
    <mergeCell ref="G11:I11"/>
    <mergeCell ref="K11:M11"/>
    <mergeCell ref="O2:R2"/>
    <mergeCell ref="O4:R4"/>
    <mergeCell ref="O5:R5"/>
    <mergeCell ref="O6:R6"/>
    <mergeCell ref="O7:P7"/>
    <mergeCell ref="A4:B4"/>
    <mergeCell ref="K4:M4"/>
    <mergeCell ref="A5:B5"/>
    <mergeCell ref="A6:B6"/>
    <mergeCell ref="C6:D6"/>
    <mergeCell ref="E6:I6"/>
    <mergeCell ref="L6:M6"/>
  </mergeCells>
  <dataValidations count="1">
    <dataValidation type="list" allowBlank="1" showInputMessage="1" showErrorMessage="1" sqref="H21">
      <formula1>"8%,9%,10%,16%,18%,20%"</formula1>
    </dataValidation>
  </dataValidations>
  <pageMargins left="0.7" right="0.7" top="0.75" bottom="0.75" header="0.3" footer="0.3"/>
  <pageSetup paperSize="9" scale="72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Z36"/>
  <sheetViews>
    <sheetView workbookViewId="0">
      <selection activeCell="B11" sqref="B11:L11"/>
    </sheetView>
  </sheetViews>
  <sheetFormatPr defaultColWidth="0" defaultRowHeight="15" zeroHeight="1"/>
  <cols>
    <col min="1" max="1" width="6.28515625" style="95" customWidth="1"/>
    <col min="2" max="11" width="9.140625" style="95" customWidth="1"/>
    <col min="12" max="12" width="10.5703125" style="95" customWidth="1"/>
    <col min="13" max="26" width="0" style="95" hidden="1" customWidth="1"/>
    <col min="27" max="16384" width="9.140625" style="95" hidden="1"/>
  </cols>
  <sheetData>
    <row r="1" spans="2:25" ht="20.25">
      <c r="B1" s="387" t="s">
        <v>307</v>
      </c>
      <c r="C1" s="387"/>
      <c r="D1" s="387"/>
      <c r="E1" s="387"/>
      <c r="F1" s="387"/>
      <c r="G1" s="387"/>
      <c r="H1" s="387"/>
      <c r="I1" s="387"/>
      <c r="J1" s="387"/>
      <c r="K1" s="387"/>
      <c r="L1" s="387"/>
    </row>
    <row r="2" spans="2:25" ht="18.75">
      <c r="B2" s="384" t="s">
        <v>308</v>
      </c>
      <c r="C2" s="384"/>
      <c r="D2" s="384"/>
      <c r="E2" s="384"/>
      <c r="F2" s="384"/>
      <c r="G2" s="384"/>
      <c r="H2" s="384"/>
      <c r="I2" s="384"/>
      <c r="J2" s="384"/>
      <c r="K2" s="384"/>
      <c r="L2" s="384"/>
    </row>
    <row r="3" spans="2:25" ht="18.75" customHeight="1">
      <c r="B3" s="388" t="s">
        <v>322</v>
      </c>
      <c r="C3" s="388"/>
      <c r="D3" s="388"/>
      <c r="E3" s="388"/>
      <c r="F3" s="388"/>
      <c r="G3" s="388"/>
      <c r="H3" s="388"/>
      <c r="I3" s="388"/>
      <c r="J3" s="388"/>
      <c r="K3" s="388"/>
      <c r="L3" s="388"/>
    </row>
    <row r="4" spans="2:25" ht="18.75" customHeight="1">
      <c r="B4" s="389" t="s">
        <v>323</v>
      </c>
      <c r="C4" s="389"/>
      <c r="D4" s="389"/>
      <c r="E4" s="389"/>
      <c r="F4" s="389"/>
      <c r="G4" s="389"/>
      <c r="H4" s="389"/>
      <c r="I4" s="389"/>
      <c r="J4" s="389"/>
      <c r="K4" s="389"/>
      <c r="L4" s="389"/>
    </row>
    <row r="5" spans="2:25" ht="18.75">
      <c r="B5" s="154" t="s">
        <v>309</v>
      </c>
      <c r="C5" s="154"/>
      <c r="D5" s="155"/>
      <c r="E5" s="155"/>
      <c r="F5" s="155"/>
      <c r="G5" s="155"/>
      <c r="H5" s="155"/>
      <c r="I5" s="155"/>
    </row>
    <row r="6" spans="2:25" ht="18.75">
      <c r="B6" s="155"/>
      <c r="C6" s="390" t="s">
        <v>324</v>
      </c>
      <c r="D6" s="390"/>
      <c r="E6" s="390"/>
      <c r="F6" s="390"/>
      <c r="G6" s="390"/>
      <c r="H6" s="390"/>
      <c r="I6" s="390"/>
      <c r="J6" s="390"/>
      <c r="K6" s="390"/>
      <c r="L6" s="390"/>
    </row>
    <row r="7" spans="2:25" ht="18.75">
      <c r="B7" s="155"/>
      <c r="C7" s="390" t="str">
        <f>'Master Sheet'!C8</f>
        <v>jktdh; mPp ek/;fed fo|ky;] xksj/kuiqjk</v>
      </c>
      <c r="D7" s="390"/>
      <c r="E7" s="390"/>
      <c r="F7" s="390"/>
      <c r="G7" s="390"/>
      <c r="H7" s="390"/>
      <c r="I7" s="390"/>
      <c r="J7" s="390"/>
      <c r="K7" s="390"/>
      <c r="L7" s="390"/>
    </row>
    <row r="8" spans="2:25" ht="18.75">
      <c r="B8" s="155"/>
      <c r="C8" s="390" t="str">
        <f>CONCATENATE('Master Sheet'!F8," ",'Master Sheet'!G8)</f>
        <v>ftyk ckjka</v>
      </c>
      <c r="D8" s="390"/>
      <c r="E8" s="390"/>
      <c r="F8" s="155"/>
      <c r="G8" s="155"/>
      <c r="H8" s="155"/>
      <c r="I8" s="155"/>
    </row>
    <row r="9" spans="2:25" ht="15.75">
      <c r="B9" s="155"/>
      <c r="C9" s="391" t="s">
        <v>310</v>
      </c>
      <c r="D9" s="391"/>
      <c r="E9" s="391"/>
      <c r="F9" s="155"/>
      <c r="G9" s="155"/>
      <c r="H9" s="155"/>
      <c r="I9" s="155"/>
    </row>
    <row r="10" spans="2:25" ht="15.75">
      <c r="B10" s="155"/>
      <c r="C10" s="155"/>
      <c r="D10" s="155"/>
      <c r="E10" s="155"/>
      <c r="F10" s="155"/>
      <c r="G10" s="155"/>
      <c r="H10" s="155"/>
      <c r="I10" s="155"/>
    </row>
    <row r="11" spans="2:25" ht="18.75">
      <c r="B11" s="390" t="s">
        <v>311</v>
      </c>
      <c r="C11" s="390"/>
      <c r="D11" s="390"/>
      <c r="E11" s="390"/>
      <c r="F11" s="390"/>
      <c r="G11" s="390"/>
      <c r="H11" s="390"/>
      <c r="I11" s="390"/>
      <c r="J11" s="390"/>
      <c r="K11" s="390"/>
      <c r="L11" s="390"/>
    </row>
    <row r="12" spans="2:25" ht="15.75">
      <c r="B12" s="155"/>
      <c r="C12" s="155"/>
      <c r="D12" s="155"/>
      <c r="E12" s="155"/>
      <c r="F12" s="155"/>
      <c r="G12" s="155"/>
      <c r="H12" s="155"/>
      <c r="I12" s="155"/>
    </row>
    <row r="13" spans="2:25" ht="18.75">
      <c r="B13" s="154" t="s">
        <v>312</v>
      </c>
      <c r="C13" s="154"/>
      <c r="D13" s="155"/>
      <c r="E13" s="155"/>
      <c r="F13" s="155"/>
      <c r="G13" s="155"/>
      <c r="H13" s="155"/>
      <c r="I13" s="155"/>
    </row>
    <row r="14" spans="2:25" ht="15.75">
      <c r="B14" s="155"/>
      <c r="C14" s="155"/>
      <c r="D14" s="155"/>
      <c r="E14" s="155"/>
      <c r="F14" s="155"/>
      <c r="G14" s="155"/>
      <c r="H14" s="155"/>
      <c r="I14" s="155"/>
    </row>
    <row r="15" spans="2:25" ht="18.75">
      <c r="B15" s="156" t="s">
        <v>313</v>
      </c>
      <c r="C15" s="392" t="str">
        <f>'Master Sheet'!C2:D2</f>
        <v>Jh ijekuUn es?koky</v>
      </c>
      <c r="D15" s="392"/>
      <c r="E15" s="392"/>
      <c r="F15" s="392"/>
      <c r="G15" s="392"/>
      <c r="H15" s="392"/>
      <c r="I15" s="392"/>
      <c r="J15" s="392"/>
      <c r="K15" s="392"/>
      <c r="L15" s="157" t="s">
        <v>325</v>
      </c>
      <c r="R15" s="157"/>
      <c r="S15" s="158"/>
      <c r="T15" s="159"/>
      <c r="U15" s="160"/>
      <c r="V15" s="159"/>
      <c r="W15" s="158"/>
      <c r="X15" s="158"/>
      <c r="Y15" s="114"/>
    </row>
    <row r="16" spans="2:25" ht="18.75">
      <c r="B16" s="156" t="s">
        <v>326</v>
      </c>
      <c r="C16" s="392" t="str">
        <f>'Master Sheet'!C5</f>
        <v>ofj"B v/;kid</v>
      </c>
      <c r="D16" s="392"/>
      <c r="E16" s="392"/>
      <c r="F16" s="392"/>
      <c r="G16" s="392"/>
      <c r="H16" s="393" t="s">
        <v>327</v>
      </c>
      <c r="I16" s="393"/>
      <c r="J16" s="393"/>
      <c r="K16" s="393"/>
      <c r="L16" s="393"/>
    </row>
    <row r="17" spans="2:12" ht="18.75">
      <c r="B17" s="157" t="s">
        <v>314</v>
      </c>
      <c r="C17" s="155"/>
      <c r="D17" s="155"/>
      <c r="E17" s="155"/>
      <c r="F17" s="155"/>
      <c r="G17" s="155"/>
      <c r="H17" s="155"/>
      <c r="I17" s="155"/>
    </row>
    <row r="18" spans="2:12" ht="18.75">
      <c r="B18" s="157" t="s">
        <v>315</v>
      </c>
      <c r="C18" s="155"/>
      <c r="D18" s="155"/>
      <c r="E18" s="155"/>
      <c r="F18" s="155"/>
      <c r="G18" s="155"/>
      <c r="H18" s="155"/>
      <c r="I18" s="155"/>
    </row>
    <row r="19" spans="2:12" ht="15.75">
      <c r="B19" s="155"/>
      <c r="C19" s="155"/>
      <c r="D19" s="155"/>
      <c r="E19" s="155"/>
      <c r="F19" s="155"/>
      <c r="G19" s="155"/>
      <c r="H19" s="155"/>
      <c r="I19" s="155"/>
    </row>
    <row r="20" spans="2:12" ht="18.75">
      <c r="B20" s="161"/>
      <c r="C20" s="154" t="s">
        <v>316</v>
      </c>
      <c r="D20" s="155"/>
      <c r="E20" s="155"/>
      <c r="F20" s="155"/>
      <c r="G20" s="155"/>
      <c r="H20" s="155"/>
      <c r="I20" s="155"/>
    </row>
    <row r="21" spans="2:12" ht="18.75">
      <c r="B21" s="154" t="s">
        <v>317</v>
      </c>
      <c r="C21" s="162"/>
      <c r="D21" s="155"/>
      <c r="E21" s="155"/>
      <c r="F21" s="155"/>
      <c r="G21" s="155"/>
      <c r="H21" s="155"/>
      <c r="I21" s="155"/>
    </row>
    <row r="22" spans="2:12" ht="15.75">
      <c r="B22" s="155"/>
      <c r="C22" s="155"/>
      <c r="D22" s="155"/>
      <c r="E22" s="155"/>
      <c r="F22" s="155"/>
      <c r="G22" s="155"/>
      <c r="H22" s="155"/>
      <c r="I22" s="155"/>
    </row>
    <row r="23" spans="2:12" ht="15.75">
      <c r="B23" s="155"/>
      <c r="C23" s="155"/>
      <c r="D23" s="155"/>
      <c r="E23" s="155"/>
      <c r="F23" s="155"/>
      <c r="G23" s="155"/>
      <c r="H23" s="155"/>
      <c r="I23" s="155"/>
    </row>
    <row r="24" spans="2:12" ht="18.75">
      <c r="B24" s="155"/>
      <c r="C24" s="155"/>
      <c r="D24" s="155"/>
      <c r="E24" s="155"/>
      <c r="F24" s="161"/>
      <c r="G24" s="161"/>
      <c r="H24" s="161"/>
      <c r="I24" s="384" t="s">
        <v>318</v>
      </c>
      <c r="J24" s="384"/>
      <c r="K24" s="384"/>
      <c r="L24" s="384"/>
    </row>
    <row r="25" spans="2:12" ht="15.75">
      <c r="B25" s="155"/>
      <c r="C25" s="155"/>
      <c r="D25" s="155"/>
      <c r="E25" s="155"/>
      <c r="F25" s="155"/>
      <c r="G25" s="155"/>
      <c r="H25" s="155"/>
      <c r="I25" s="155"/>
    </row>
    <row r="26" spans="2:12" ht="18.75">
      <c r="B26" s="154" t="s">
        <v>329</v>
      </c>
      <c r="C26" s="385"/>
      <c r="D26" s="385"/>
      <c r="E26" s="155"/>
      <c r="F26" s="155"/>
      <c r="G26" s="155"/>
      <c r="H26" s="155"/>
      <c r="I26" s="384" t="s">
        <v>246</v>
      </c>
      <c r="J26" s="384"/>
      <c r="K26" s="384"/>
      <c r="L26" s="384"/>
    </row>
    <row r="27" spans="2:12" ht="18.75">
      <c r="B27" s="155"/>
      <c r="C27" s="155"/>
      <c r="D27" s="155"/>
      <c r="E27" s="155"/>
      <c r="F27" s="155"/>
      <c r="G27" s="155"/>
      <c r="H27" s="155"/>
      <c r="I27" s="384" t="s">
        <v>328</v>
      </c>
      <c r="J27" s="384"/>
      <c r="K27" s="384"/>
      <c r="L27" s="384"/>
    </row>
    <row r="28" spans="2:12" ht="23.25">
      <c r="B28" s="155"/>
      <c r="C28" s="155"/>
      <c r="D28" s="386" t="s">
        <v>319</v>
      </c>
      <c r="E28" s="386"/>
      <c r="F28" s="386"/>
      <c r="G28" s="386"/>
      <c r="H28" s="155"/>
      <c r="I28" s="384" t="str">
        <f>CONCATENATE('Master Sheet'!C2," ",'Master Sheet'!C5)</f>
        <v>Jh ijekuUn es?koky ofj"B v/;kid</v>
      </c>
      <c r="J28" s="384"/>
      <c r="K28" s="384"/>
      <c r="L28" s="384"/>
    </row>
    <row r="29" spans="2:12" ht="18.75">
      <c r="B29" s="155"/>
      <c r="C29" s="155"/>
      <c r="D29" s="384" t="s">
        <v>320</v>
      </c>
      <c r="E29" s="384"/>
      <c r="F29" s="384"/>
      <c r="G29" s="384"/>
      <c r="H29" s="155"/>
      <c r="I29" s="155"/>
    </row>
    <row r="30" spans="2:12" ht="18.75">
      <c r="B30" s="155"/>
      <c r="C30" s="155"/>
      <c r="D30" s="384" t="s">
        <v>321</v>
      </c>
      <c r="E30" s="384"/>
      <c r="F30" s="384"/>
      <c r="G30" s="384"/>
      <c r="H30" s="155"/>
      <c r="I30" s="155"/>
    </row>
    <row r="31" spans="2:12"/>
    <row r="34"/>
    <row r="35"/>
    <row r="36"/>
  </sheetData>
  <sheetProtection password="FBD2" sheet="1" objects="1" scenarios="1"/>
  <mergeCells count="20">
    <mergeCell ref="I24:L24"/>
    <mergeCell ref="I26:L26"/>
    <mergeCell ref="C7:L7"/>
    <mergeCell ref="B11:L11"/>
    <mergeCell ref="C9:E9"/>
    <mergeCell ref="C15:K15"/>
    <mergeCell ref="H16:L16"/>
    <mergeCell ref="C16:G16"/>
    <mergeCell ref="C8:E8"/>
    <mergeCell ref="B1:L1"/>
    <mergeCell ref="B2:L2"/>
    <mergeCell ref="B3:L3"/>
    <mergeCell ref="B4:L4"/>
    <mergeCell ref="C6:L6"/>
    <mergeCell ref="I27:L27"/>
    <mergeCell ref="C26:D26"/>
    <mergeCell ref="D28:G28"/>
    <mergeCell ref="D29:G29"/>
    <mergeCell ref="D30:G30"/>
    <mergeCell ref="I28:L28"/>
  </mergeCells>
  <pageMargins left="0.7" right="0.7" top="0.75" bottom="0.75" header="0.3" footer="0.3"/>
  <pageSetup paperSize="9" scale="80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Y48"/>
  <sheetViews>
    <sheetView workbookViewId="0">
      <selection activeCell="E5" sqref="E5"/>
    </sheetView>
  </sheetViews>
  <sheetFormatPr defaultColWidth="0" defaultRowHeight="15" customHeight="1" zeroHeight="1"/>
  <cols>
    <col min="1" max="1" width="2.140625" style="95" customWidth="1"/>
    <col min="2" max="11" width="9.140625" style="95" customWidth="1"/>
    <col min="12" max="12" width="10.5703125" style="95" customWidth="1"/>
    <col min="13" max="16384" width="9.140625" style="95" hidden="1"/>
  </cols>
  <sheetData>
    <row r="1" spans="2:25" ht="20.25">
      <c r="B1" s="387" t="s">
        <v>574</v>
      </c>
      <c r="C1" s="387"/>
      <c r="D1" s="387"/>
      <c r="E1" s="387"/>
      <c r="F1" s="387"/>
      <c r="G1" s="387"/>
      <c r="H1" s="387"/>
      <c r="I1" s="387"/>
      <c r="J1" s="387"/>
      <c r="K1" s="387"/>
      <c r="L1" s="387"/>
    </row>
    <row r="2" spans="2:25" ht="18.75">
      <c r="B2" s="384" t="s">
        <v>308</v>
      </c>
      <c r="C2" s="384"/>
      <c r="D2" s="384"/>
      <c r="E2" s="384"/>
      <c r="F2" s="384"/>
      <c r="G2" s="384"/>
      <c r="H2" s="384"/>
      <c r="I2" s="384"/>
      <c r="J2" s="384"/>
      <c r="K2" s="384"/>
      <c r="L2" s="384"/>
    </row>
    <row r="3" spans="2:25" ht="18.75" customHeight="1">
      <c r="B3" s="388" t="s">
        <v>575</v>
      </c>
      <c r="C3" s="388"/>
      <c r="D3" s="388"/>
      <c r="E3" s="388"/>
      <c r="F3" s="388"/>
      <c r="G3" s="388"/>
      <c r="H3" s="388"/>
      <c r="I3" s="388"/>
      <c r="J3" s="388"/>
      <c r="K3" s="388"/>
      <c r="L3" s="388"/>
    </row>
    <row r="4" spans="2:25" ht="18.75" customHeight="1">
      <c r="B4" s="389"/>
      <c r="C4" s="389"/>
      <c r="D4" s="389"/>
      <c r="E4" s="389"/>
      <c r="F4" s="389"/>
      <c r="G4" s="389"/>
      <c r="H4" s="389"/>
      <c r="I4" s="389"/>
      <c r="J4" s="389"/>
      <c r="K4" s="389"/>
      <c r="L4" s="389"/>
    </row>
    <row r="5" spans="2:25" ht="18.75">
      <c r="B5" s="154" t="s">
        <v>309</v>
      </c>
      <c r="C5" s="154"/>
      <c r="D5" s="155"/>
      <c r="E5" s="155"/>
      <c r="F5" s="155"/>
      <c r="G5" s="155"/>
      <c r="H5" s="155"/>
      <c r="I5" s="155"/>
    </row>
    <row r="6" spans="2:25" ht="18.75">
      <c r="B6" s="155"/>
      <c r="C6" s="390" t="s">
        <v>324</v>
      </c>
      <c r="D6" s="390"/>
      <c r="E6" s="390"/>
      <c r="F6" s="390"/>
      <c r="G6" s="390"/>
      <c r="H6" s="390"/>
      <c r="I6" s="390"/>
      <c r="J6" s="390"/>
      <c r="K6" s="390"/>
      <c r="L6" s="390"/>
    </row>
    <row r="7" spans="2:25" ht="18.75">
      <c r="B7" s="155"/>
      <c r="C7" s="390" t="str">
        <f>'Master Sheet'!C8</f>
        <v>jktdh; mPp ek/;fed fo|ky;] xksj/kuiqjk</v>
      </c>
      <c r="D7" s="390"/>
      <c r="E7" s="390"/>
      <c r="F7" s="390"/>
      <c r="G7" s="390"/>
      <c r="H7" s="390"/>
      <c r="I7" s="390"/>
      <c r="J7" s="390"/>
      <c r="K7" s="390"/>
      <c r="L7" s="390"/>
    </row>
    <row r="8" spans="2:25" ht="18.75">
      <c r="B8" s="155"/>
      <c r="C8" s="390" t="str">
        <f>CONCATENATE('Master Sheet'!F8," ",'Master Sheet'!G8)</f>
        <v>ftyk ckjka</v>
      </c>
      <c r="D8" s="390"/>
      <c r="E8" s="390"/>
      <c r="F8" s="155"/>
      <c r="G8" s="155"/>
      <c r="H8" s="155"/>
      <c r="I8" s="155"/>
    </row>
    <row r="9" spans="2:25" ht="15.75">
      <c r="B9" s="155"/>
      <c r="C9" s="391" t="s">
        <v>310</v>
      </c>
      <c r="D9" s="391"/>
      <c r="E9" s="391"/>
      <c r="F9" s="155"/>
      <c r="G9" s="155"/>
      <c r="H9" s="155"/>
      <c r="I9" s="155"/>
    </row>
    <row r="10" spans="2:25" ht="15.75">
      <c r="B10" s="155"/>
      <c r="C10" s="155"/>
      <c r="D10" s="155"/>
      <c r="E10" s="155"/>
      <c r="F10" s="155"/>
      <c r="G10" s="155"/>
      <c r="H10" s="155"/>
      <c r="I10" s="155"/>
    </row>
    <row r="11" spans="2:25" ht="18.75">
      <c r="B11" s="390" t="s">
        <v>576</v>
      </c>
      <c r="C11" s="390"/>
      <c r="D11" s="390"/>
      <c r="E11" s="390"/>
      <c r="F11" s="390"/>
      <c r="G11" s="390"/>
      <c r="H11" s="390"/>
      <c r="I11" s="390"/>
      <c r="J11" s="390"/>
      <c r="K11" s="390"/>
      <c r="L11" s="390"/>
    </row>
    <row r="12" spans="2:25" ht="15.75">
      <c r="B12" s="155"/>
      <c r="C12" s="155"/>
      <c r="D12" s="155"/>
      <c r="E12" s="155"/>
      <c r="F12" s="155"/>
      <c r="G12" s="155"/>
      <c r="H12" s="155"/>
      <c r="I12" s="155"/>
    </row>
    <row r="13" spans="2:25" ht="18.75">
      <c r="B13" s="154" t="s">
        <v>312</v>
      </c>
      <c r="C13" s="154"/>
      <c r="D13" s="155"/>
      <c r="E13" s="155"/>
      <c r="F13" s="155"/>
      <c r="G13" s="155"/>
      <c r="H13" s="155"/>
      <c r="I13" s="155"/>
    </row>
    <row r="14" spans="2:25" ht="15.75">
      <c r="B14" s="155"/>
      <c r="C14" s="155"/>
      <c r="D14" s="155"/>
      <c r="E14" s="155"/>
      <c r="F14" s="155"/>
      <c r="G14" s="155"/>
      <c r="H14" s="155"/>
      <c r="I14" s="155"/>
    </row>
    <row r="15" spans="2:25" ht="18.75">
      <c r="B15" s="156" t="s">
        <v>313</v>
      </c>
      <c r="C15" s="392" t="str">
        <f>'Master Sheet'!C2:D2</f>
        <v>Jh ijekuUn es?koky</v>
      </c>
      <c r="D15" s="392"/>
      <c r="E15" s="392"/>
      <c r="F15" s="392"/>
      <c r="G15" s="392"/>
      <c r="H15" s="392"/>
      <c r="I15" s="392"/>
      <c r="J15" s="392"/>
      <c r="K15" s="392"/>
      <c r="L15" s="157" t="s">
        <v>325</v>
      </c>
      <c r="R15" s="157"/>
      <c r="S15" s="158"/>
      <c r="T15" s="159"/>
      <c r="U15" s="160"/>
      <c r="V15" s="159"/>
      <c r="W15" s="158"/>
      <c r="X15" s="158"/>
      <c r="Y15" s="114"/>
    </row>
    <row r="16" spans="2:25" ht="18.75">
      <c r="B16" s="396" t="s">
        <v>577</v>
      </c>
      <c r="C16" s="396"/>
      <c r="D16" s="392" t="str">
        <f>'Master Sheet'!C5</f>
        <v>ofj"B v/;kid</v>
      </c>
      <c r="E16" s="392"/>
      <c r="F16" s="392"/>
      <c r="G16" s="392"/>
      <c r="H16" s="393" t="s">
        <v>327</v>
      </c>
      <c r="I16" s="393"/>
      <c r="J16" s="393"/>
      <c r="K16" s="393"/>
      <c r="L16" s="393"/>
    </row>
    <row r="17" spans="2:12" ht="18.75">
      <c r="B17" s="397" t="s">
        <v>578</v>
      </c>
      <c r="C17" s="397"/>
      <c r="D17" s="397"/>
      <c r="E17" s="397"/>
      <c r="F17" s="397"/>
      <c r="G17" s="397"/>
      <c r="H17" s="397"/>
      <c r="I17" s="397"/>
      <c r="J17" s="397"/>
      <c r="K17" s="397"/>
      <c r="L17" s="397"/>
    </row>
    <row r="18" spans="2:12" ht="18.75">
      <c r="B18" s="397" t="s">
        <v>587</v>
      </c>
      <c r="C18" s="397"/>
      <c r="D18" s="397"/>
      <c r="E18" s="397"/>
      <c r="F18" s="397"/>
      <c r="G18" s="397"/>
      <c r="H18" s="397"/>
      <c r="I18" s="397"/>
      <c r="J18" s="397"/>
      <c r="K18" s="397"/>
      <c r="L18" s="397"/>
    </row>
    <row r="19" spans="2:12" ht="15.75">
      <c r="B19" s="155"/>
      <c r="C19" s="155"/>
      <c r="D19" s="155"/>
      <c r="E19" s="155"/>
      <c r="F19" s="155"/>
      <c r="G19" s="155"/>
      <c r="H19" s="155"/>
      <c r="I19" s="155"/>
    </row>
    <row r="20" spans="2:12" ht="15.75">
      <c r="B20" s="155"/>
      <c r="C20" s="155"/>
      <c r="D20" s="155"/>
      <c r="E20" s="155"/>
      <c r="F20" s="155"/>
      <c r="G20" s="155"/>
      <c r="H20" s="155"/>
      <c r="I20" s="155"/>
    </row>
    <row r="21" spans="2:12" ht="15.75">
      <c r="B21" s="155"/>
      <c r="C21" s="155"/>
      <c r="D21" s="155"/>
      <c r="E21" s="155"/>
      <c r="F21" s="155"/>
      <c r="G21" s="155"/>
      <c r="H21" s="155"/>
      <c r="I21" s="155"/>
    </row>
    <row r="22" spans="2:12" ht="18.75">
      <c r="B22" s="155"/>
      <c r="C22" s="155"/>
      <c r="D22" s="155"/>
      <c r="E22" s="155"/>
      <c r="F22" s="161"/>
      <c r="G22" s="161"/>
      <c r="H22" s="161"/>
      <c r="I22" s="384" t="s">
        <v>318</v>
      </c>
      <c r="J22" s="384"/>
      <c r="K22" s="384"/>
      <c r="L22" s="384"/>
    </row>
    <row r="23" spans="2:12" ht="15.75">
      <c r="B23" s="155"/>
      <c r="C23" s="155"/>
      <c r="D23" s="155"/>
      <c r="E23" s="155"/>
      <c r="F23" s="155"/>
      <c r="G23" s="155"/>
      <c r="H23" s="155"/>
      <c r="I23" s="155"/>
    </row>
    <row r="24" spans="2:12" ht="18.75">
      <c r="B24" s="154" t="s">
        <v>329</v>
      </c>
      <c r="C24" s="385"/>
      <c r="D24" s="385"/>
      <c r="E24" s="155"/>
      <c r="F24" s="155"/>
      <c r="G24" s="155"/>
      <c r="H24" s="155"/>
      <c r="I24" s="384" t="s">
        <v>246</v>
      </c>
      <c r="J24" s="384"/>
      <c r="K24" s="384"/>
      <c r="L24" s="384"/>
    </row>
    <row r="25" spans="2:12" ht="18.75">
      <c r="B25" s="155"/>
      <c r="C25" s="155"/>
      <c r="D25" s="155"/>
      <c r="E25" s="155"/>
      <c r="F25" s="155"/>
      <c r="G25" s="155"/>
      <c r="H25" s="155"/>
      <c r="I25" s="384" t="s">
        <v>328</v>
      </c>
      <c r="J25" s="384"/>
      <c r="K25" s="384"/>
      <c r="L25" s="384"/>
    </row>
    <row r="26" spans="2:12" ht="23.25">
      <c r="B26" s="155"/>
      <c r="C26" s="155"/>
      <c r="D26" s="163"/>
      <c r="E26" s="163"/>
      <c r="F26" s="163"/>
      <c r="G26" s="163"/>
      <c r="H26" s="155"/>
      <c r="I26" s="392" t="str">
        <f>C15</f>
        <v>Jh ijekuUn es?koky</v>
      </c>
      <c r="J26" s="392"/>
      <c r="K26" s="392"/>
      <c r="L26" s="392"/>
    </row>
    <row r="27" spans="2:12" ht="18.75">
      <c r="B27" s="155"/>
      <c r="C27" s="155"/>
      <c r="D27" s="154"/>
      <c r="E27" s="154"/>
      <c r="F27" s="154"/>
      <c r="G27" s="154"/>
      <c r="H27" s="155"/>
      <c r="I27" s="392" t="str">
        <f>D16</f>
        <v>ofj"B v/;kid</v>
      </c>
      <c r="J27" s="392"/>
      <c r="K27" s="392"/>
      <c r="L27" s="392"/>
    </row>
    <row r="28" spans="2:12" ht="18.75">
      <c r="B28" s="155"/>
      <c r="C28" s="155"/>
      <c r="D28" s="154"/>
      <c r="E28" s="154"/>
      <c r="F28" s="154"/>
      <c r="G28" s="154"/>
      <c r="H28" s="155"/>
      <c r="I28" s="155"/>
      <c r="J28" s="164"/>
      <c r="K28" s="164"/>
      <c r="L28" s="164"/>
    </row>
    <row r="29" spans="2:12" ht="18.75">
      <c r="B29" s="165" t="s">
        <v>579</v>
      </c>
      <c r="C29" s="165"/>
      <c r="D29" s="165"/>
      <c r="E29" s="165"/>
      <c r="F29" s="165"/>
      <c r="G29" s="165"/>
      <c r="H29" s="165"/>
      <c r="I29" s="165" t="s">
        <v>580</v>
      </c>
      <c r="J29" s="165"/>
      <c r="K29" s="165"/>
      <c r="L29" s="165"/>
    </row>
    <row r="30" spans="2:12" ht="18.75" hidden="1" customHeight="1">
      <c r="B30" s="165"/>
      <c r="C30" s="165"/>
      <c r="D30" s="165"/>
      <c r="E30" s="165"/>
      <c r="F30" s="165"/>
      <c r="G30" s="165"/>
      <c r="H30" s="165"/>
      <c r="I30" s="165"/>
      <c r="J30" s="165"/>
      <c r="K30" s="165"/>
      <c r="L30" s="165"/>
    </row>
    <row r="31" spans="2:12" ht="18.75" hidden="1" customHeight="1">
      <c r="B31" s="165"/>
      <c r="C31" s="165"/>
      <c r="D31" s="165"/>
      <c r="E31" s="165"/>
      <c r="F31" s="165"/>
      <c r="G31" s="165"/>
      <c r="H31" s="165"/>
      <c r="I31" s="165"/>
      <c r="J31" s="165"/>
      <c r="K31" s="165"/>
      <c r="L31" s="165"/>
    </row>
    <row r="32" spans="2:12" ht="15" customHeight="1">
      <c r="B32" s="165"/>
      <c r="C32" s="165"/>
      <c r="D32" s="165"/>
      <c r="E32" s="165"/>
      <c r="F32" s="165"/>
      <c r="G32" s="165"/>
      <c r="H32" s="165"/>
      <c r="I32" s="165"/>
      <c r="J32" s="165"/>
      <c r="K32" s="165"/>
      <c r="L32" s="165"/>
    </row>
    <row r="33" spans="2:12" ht="15" customHeight="1">
      <c r="B33" s="165"/>
      <c r="C33" s="165" t="s">
        <v>581</v>
      </c>
      <c r="D33" s="165"/>
      <c r="E33" s="165"/>
      <c r="F33" s="165"/>
      <c r="G33" s="165"/>
      <c r="H33" s="165"/>
      <c r="I33" s="165"/>
      <c r="J33" s="165"/>
      <c r="K33" s="165"/>
      <c r="L33" s="165"/>
    </row>
    <row r="34" spans="2:12" ht="15" customHeight="1">
      <c r="B34" s="165" t="s">
        <v>582</v>
      </c>
      <c r="C34" s="165"/>
      <c r="D34" s="165"/>
      <c r="E34" s="165"/>
      <c r="F34" s="165"/>
      <c r="G34" s="165"/>
      <c r="H34" s="165"/>
      <c r="I34" s="165"/>
      <c r="J34" s="165"/>
      <c r="K34" s="165"/>
      <c r="L34" s="165"/>
    </row>
    <row r="35" spans="2:12" ht="15" customHeight="1">
      <c r="B35" s="165" t="s">
        <v>583</v>
      </c>
      <c r="C35" s="165"/>
      <c r="D35" s="165"/>
      <c r="E35" s="165"/>
      <c r="F35" s="165"/>
      <c r="G35" s="165"/>
      <c r="H35" s="165"/>
      <c r="I35" s="165"/>
      <c r="J35" s="165"/>
      <c r="K35" s="165"/>
      <c r="L35" s="165"/>
    </row>
    <row r="36" spans="2:12" ht="15" customHeight="1">
      <c r="B36" s="165" t="s">
        <v>584</v>
      </c>
      <c r="C36" s="165"/>
      <c r="D36" s="165"/>
      <c r="E36" s="165"/>
      <c r="F36" s="165"/>
      <c r="G36" s="165"/>
      <c r="H36" s="165"/>
      <c r="I36" s="165"/>
      <c r="J36" s="165"/>
      <c r="K36" s="165"/>
      <c r="L36" s="165"/>
    </row>
    <row r="37" spans="2:12" ht="15" customHeight="1">
      <c r="B37" s="165"/>
      <c r="C37" s="165"/>
      <c r="D37" s="165"/>
      <c r="E37" s="165"/>
      <c r="F37" s="165"/>
      <c r="G37" s="165"/>
      <c r="H37" s="165"/>
      <c r="I37" s="165"/>
      <c r="J37" s="165"/>
      <c r="K37" s="165"/>
      <c r="L37" s="165"/>
    </row>
    <row r="38" spans="2:12" ht="15" customHeight="1">
      <c r="B38" s="165"/>
      <c r="C38" s="165"/>
      <c r="D38" s="165"/>
      <c r="E38" s="165"/>
      <c r="F38" s="165"/>
      <c r="G38" s="165"/>
      <c r="H38" s="165"/>
      <c r="I38" s="384" t="s">
        <v>246</v>
      </c>
      <c r="J38" s="384"/>
      <c r="K38" s="384"/>
      <c r="L38" s="384"/>
    </row>
    <row r="39" spans="2:12" ht="15" customHeight="1">
      <c r="B39" s="165"/>
      <c r="C39" s="165"/>
      <c r="D39" s="165"/>
      <c r="E39" s="165"/>
      <c r="F39" s="165"/>
      <c r="G39" s="165"/>
      <c r="H39" s="165"/>
      <c r="I39" s="395" t="s">
        <v>320</v>
      </c>
      <c r="J39" s="395"/>
      <c r="K39" s="395"/>
      <c r="L39" s="395"/>
    </row>
    <row r="40" spans="2:12" ht="15" customHeight="1">
      <c r="B40" s="165"/>
      <c r="C40" s="165"/>
      <c r="D40" s="165"/>
      <c r="E40" s="165"/>
      <c r="F40" s="165"/>
      <c r="G40" s="165"/>
      <c r="H40" s="165"/>
      <c r="I40" s="165" t="s">
        <v>585</v>
      </c>
      <c r="J40" s="394" t="str">
        <f>'Master Sheet'!C7</f>
        <v>jktsUnz dqekj fpRrkSMk</v>
      </c>
      <c r="K40" s="394"/>
      <c r="L40" s="394"/>
    </row>
    <row r="41" spans="2:12" ht="15" customHeight="1">
      <c r="B41" s="165"/>
      <c r="C41" s="165"/>
      <c r="D41" s="165"/>
      <c r="E41" s="165"/>
      <c r="F41" s="165"/>
      <c r="G41" s="165"/>
      <c r="H41" s="165"/>
      <c r="I41" s="165" t="s">
        <v>586</v>
      </c>
      <c r="J41" s="395"/>
      <c r="K41" s="395"/>
      <c r="L41" s="395"/>
    </row>
    <row r="42" spans="2:12" ht="15" customHeight="1">
      <c r="B42" s="165"/>
      <c r="C42" s="165"/>
      <c r="D42" s="165"/>
      <c r="E42" s="165"/>
      <c r="F42" s="165"/>
      <c r="G42" s="165"/>
      <c r="H42" s="165"/>
      <c r="I42" s="165"/>
      <c r="J42" s="165"/>
      <c r="K42" s="165"/>
      <c r="L42" s="165"/>
    </row>
    <row r="43" spans="2:12" ht="15" customHeight="1">
      <c r="B43" s="165"/>
      <c r="C43" s="165"/>
      <c r="D43" s="165"/>
      <c r="E43" s="165"/>
      <c r="F43" s="165"/>
      <c r="G43" s="165"/>
      <c r="H43" s="165"/>
      <c r="I43" s="165"/>
      <c r="J43" s="165"/>
      <c r="K43" s="165"/>
      <c r="L43" s="165"/>
    </row>
    <row r="44" spans="2:12" ht="15" customHeight="1">
      <c r="B44" s="165"/>
      <c r="C44" s="165"/>
      <c r="D44" s="165"/>
      <c r="E44" s="165"/>
      <c r="F44" s="165"/>
      <c r="G44" s="165"/>
      <c r="H44" s="165"/>
      <c r="I44" s="165"/>
      <c r="J44" s="165"/>
      <c r="K44" s="165"/>
      <c r="L44" s="165"/>
    </row>
    <row r="45" spans="2:12" ht="15" hidden="1" customHeight="1">
      <c r="B45" s="165"/>
      <c r="C45" s="165"/>
      <c r="D45" s="165"/>
      <c r="E45" s="165"/>
      <c r="F45" s="165"/>
      <c r="G45" s="165"/>
      <c r="H45" s="165"/>
      <c r="I45" s="165"/>
      <c r="J45" s="165"/>
      <c r="K45" s="165"/>
      <c r="L45" s="165"/>
    </row>
    <row r="46" spans="2:12" ht="15" hidden="1" customHeight="1">
      <c r="B46" s="165"/>
      <c r="C46" s="165"/>
      <c r="D46" s="165"/>
      <c r="E46" s="165"/>
      <c r="F46" s="165"/>
      <c r="G46" s="165"/>
      <c r="H46" s="165"/>
      <c r="I46" s="165"/>
      <c r="J46" s="165"/>
      <c r="K46" s="165"/>
      <c r="L46" s="165"/>
    </row>
    <row r="47" spans="2:12" ht="15" hidden="1" customHeight="1">
      <c r="B47" s="165"/>
      <c r="C47" s="165"/>
      <c r="D47" s="165"/>
      <c r="E47" s="165"/>
      <c r="F47" s="165"/>
      <c r="G47" s="165"/>
      <c r="H47" s="165"/>
      <c r="I47" s="165"/>
      <c r="J47" s="165"/>
      <c r="K47" s="165"/>
      <c r="L47" s="165"/>
    </row>
    <row r="48" spans="2:12" ht="15" hidden="1" customHeight="1">
      <c r="B48" s="165"/>
      <c r="C48" s="165"/>
      <c r="D48" s="165"/>
      <c r="E48" s="165"/>
      <c r="F48" s="165"/>
      <c r="G48" s="165"/>
      <c r="H48" s="165"/>
      <c r="I48" s="165"/>
      <c r="J48" s="165"/>
      <c r="K48" s="165"/>
      <c r="L48" s="165"/>
    </row>
  </sheetData>
  <sheetProtection password="FBD2" sheet="1" objects="1" scenarios="1"/>
  <mergeCells count="25">
    <mergeCell ref="C24:D24"/>
    <mergeCell ref="I24:L24"/>
    <mergeCell ref="I39:L39"/>
    <mergeCell ref="B17:L17"/>
    <mergeCell ref="B18:L18"/>
    <mergeCell ref="I26:L26"/>
    <mergeCell ref="I27:L27"/>
    <mergeCell ref="I38:L38"/>
    <mergeCell ref="I25:L25"/>
    <mergeCell ref="C7:L7"/>
    <mergeCell ref="J40:L40"/>
    <mergeCell ref="J41:L41"/>
    <mergeCell ref="B1:L1"/>
    <mergeCell ref="B2:L2"/>
    <mergeCell ref="B3:L3"/>
    <mergeCell ref="B4:L4"/>
    <mergeCell ref="C6:L6"/>
    <mergeCell ref="C8:E8"/>
    <mergeCell ref="C9:E9"/>
    <mergeCell ref="B11:L11"/>
    <mergeCell ref="C15:K15"/>
    <mergeCell ref="H16:L16"/>
    <mergeCell ref="B16:C16"/>
    <mergeCell ref="D16:G16"/>
    <mergeCell ref="I22:L22"/>
  </mergeCells>
  <pageMargins left="0.7" right="0.7" top="0.75" bottom="0.75" header="0.3" footer="0.3"/>
  <pageSetup paperSize="9" scale="83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M37"/>
  <sheetViews>
    <sheetView workbookViewId="0">
      <selection activeCell="I17" sqref="I17"/>
    </sheetView>
  </sheetViews>
  <sheetFormatPr defaultColWidth="0" defaultRowHeight="15" zeroHeight="1"/>
  <cols>
    <col min="1" max="1" width="11.7109375" style="95" customWidth="1"/>
    <col min="2" max="2" width="11" style="95" customWidth="1"/>
    <col min="3" max="3" width="22.140625" style="95" customWidth="1"/>
    <col min="4" max="4" width="7" style="95" customWidth="1"/>
    <col min="5" max="6" width="14.28515625" style="95" customWidth="1"/>
    <col min="7" max="13" width="13.7109375" style="95" customWidth="1"/>
    <col min="14" max="16384" width="9.140625" style="95" hidden="1"/>
  </cols>
  <sheetData>
    <row r="1" spans="1:13" ht="31.5" customHeight="1">
      <c r="A1" s="428" t="s">
        <v>590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</row>
    <row r="2" spans="1:13" ht="18.75">
      <c r="A2" s="51" t="s">
        <v>591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</row>
    <row r="3" spans="1:13" ht="18.75" customHeight="1">
      <c r="A3" s="51"/>
      <c r="B3" s="51" t="s">
        <v>620</v>
      </c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</row>
    <row r="4" spans="1:13" ht="18.75" customHeight="1">
      <c r="A4" s="51"/>
      <c r="B4" s="418" t="str">
        <f>'Master Sheet'!I49</f>
        <v>ckjka</v>
      </c>
      <c r="C4" s="418"/>
      <c r="D4" s="52"/>
      <c r="E4" s="51"/>
      <c r="F4" s="51"/>
      <c r="G4" s="51"/>
      <c r="H4" s="51"/>
      <c r="I4" s="51"/>
      <c r="J4" s="51"/>
      <c r="K4" s="51"/>
      <c r="L4" s="51"/>
      <c r="M4" s="51"/>
    </row>
    <row r="5" spans="1:13" ht="18.75" customHeight="1">
      <c r="A5" s="51"/>
      <c r="B5" s="53" t="s">
        <v>592</v>
      </c>
      <c r="C5" s="52"/>
      <c r="D5" s="52"/>
      <c r="E5" s="51"/>
      <c r="F5" s="51"/>
      <c r="G5" s="51"/>
      <c r="H5" s="51"/>
      <c r="I5" s="51"/>
      <c r="J5" s="51"/>
      <c r="K5" s="51"/>
      <c r="L5" s="51"/>
      <c r="M5" s="51"/>
    </row>
    <row r="6" spans="1:13" ht="18.75" customHeight="1">
      <c r="A6" s="51"/>
      <c r="B6" s="400" t="s">
        <v>593</v>
      </c>
      <c r="C6" s="400"/>
      <c r="D6" s="400"/>
      <c r="E6" s="400"/>
      <c r="F6" s="400"/>
      <c r="G6" s="400"/>
      <c r="H6" s="400"/>
      <c r="I6" s="400"/>
      <c r="J6" s="400"/>
      <c r="K6" s="400"/>
      <c r="L6" s="400"/>
      <c r="M6" s="400"/>
    </row>
    <row r="7" spans="1:13" ht="18.75" customHeight="1">
      <c r="A7" s="51" t="s">
        <v>594</v>
      </c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</row>
    <row r="8" spans="1:13" ht="18.75" customHeight="1">
      <c r="A8" s="51"/>
      <c r="B8" s="54" t="s">
        <v>595</v>
      </c>
      <c r="C8" s="55" t="str">
        <f>'Master Sheet'!C2:D2</f>
        <v>Jh ijekuUn es?koky</v>
      </c>
      <c r="D8" s="54" t="s">
        <v>596</v>
      </c>
      <c r="E8" s="401" t="str">
        <f>'Master Sheet'!C7</f>
        <v>jktsUnz dqekj fpRrkSMk</v>
      </c>
      <c r="F8" s="401"/>
      <c r="G8" s="433" t="s">
        <v>597</v>
      </c>
      <c r="H8" s="433"/>
      <c r="I8" s="430" t="str">
        <f>'Master Sheet'!C5</f>
        <v>ofj"B v/;kid</v>
      </c>
      <c r="J8" s="430"/>
      <c r="K8" s="434" t="s">
        <v>621</v>
      </c>
      <c r="L8" s="434"/>
      <c r="M8" s="434"/>
    </row>
    <row r="9" spans="1:13" ht="18.75" customHeight="1">
      <c r="A9" s="431" t="s">
        <v>598</v>
      </c>
      <c r="B9" s="432"/>
      <c r="C9" s="432"/>
      <c r="D9" s="432"/>
      <c r="E9" s="432"/>
      <c r="F9" s="432"/>
      <c r="G9" s="432"/>
      <c r="H9" s="432"/>
      <c r="I9" s="432"/>
      <c r="J9" s="432"/>
      <c r="K9" s="432"/>
      <c r="L9" s="432"/>
      <c r="M9" s="432"/>
    </row>
    <row r="10" spans="1:13" ht="18">
      <c r="A10" s="420" t="s">
        <v>599</v>
      </c>
      <c r="B10" s="421"/>
      <c r="C10" s="424" t="s">
        <v>600</v>
      </c>
      <c r="D10" s="420" t="s">
        <v>601</v>
      </c>
      <c r="E10" s="409"/>
      <c r="F10" s="421"/>
      <c r="G10" s="424" t="s">
        <v>602</v>
      </c>
      <c r="H10" s="424" t="s">
        <v>603</v>
      </c>
      <c r="I10" s="424" t="s">
        <v>604</v>
      </c>
      <c r="J10" s="419" t="s">
        <v>605</v>
      </c>
      <c r="K10" s="417"/>
      <c r="L10" s="415"/>
      <c r="M10" s="424" t="s">
        <v>606</v>
      </c>
    </row>
    <row r="11" spans="1:13" ht="18.75">
      <c r="A11" s="422"/>
      <c r="B11" s="423"/>
      <c r="C11" s="425"/>
      <c r="D11" s="426"/>
      <c r="E11" s="404"/>
      <c r="F11" s="427"/>
      <c r="G11" s="425"/>
      <c r="H11" s="425"/>
      <c r="I11" s="425"/>
      <c r="J11" s="56" t="s">
        <v>607</v>
      </c>
      <c r="K11" s="56" t="s">
        <v>608</v>
      </c>
      <c r="L11" s="56" t="s">
        <v>609</v>
      </c>
      <c r="M11" s="425"/>
    </row>
    <row r="12" spans="1:13" ht="18.75">
      <c r="A12" s="419">
        <v>1</v>
      </c>
      <c r="B12" s="415"/>
      <c r="C12" s="57">
        <v>2</v>
      </c>
      <c r="D12" s="420">
        <v>3</v>
      </c>
      <c r="E12" s="409"/>
      <c r="F12" s="421"/>
      <c r="G12" s="57">
        <v>4</v>
      </c>
      <c r="H12" s="57">
        <v>5</v>
      </c>
      <c r="I12" s="57">
        <v>6</v>
      </c>
      <c r="J12" s="58">
        <v>7</v>
      </c>
      <c r="K12" s="58">
        <v>8</v>
      </c>
      <c r="L12" s="58">
        <v>9</v>
      </c>
      <c r="M12" s="58">
        <v>10</v>
      </c>
    </row>
    <row r="13" spans="1:13" ht="18.75">
      <c r="A13" s="414" t="s">
        <v>610</v>
      </c>
      <c r="B13" s="415"/>
      <c r="C13" s="416"/>
      <c r="D13" s="417"/>
      <c r="E13" s="417"/>
      <c r="F13" s="417"/>
      <c r="G13" s="417"/>
      <c r="H13" s="417"/>
      <c r="I13" s="417"/>
      <c r="J13" s="417"/>
      <c r="K13" s="417"/>
      <c r="L13" s="417"/>
      <c r="M13" s="415"/>
    </row>
    <row r="14" spans="1:13" ht="18.75">
      <c r="A14" s="414" t="s">
        <v>611</v>
      </c>
      <c r="B14" s="415"/>
      <c r="C14" s="166" t="str">
        <f>'Master Sheet'!I49</f>
        <v>ckjka</v>
      </c>
      <c r="D14" s="405"/>
      <c r="E14" s="406"/>
      <c r="F14" s="407"/>
      <c r="G14" s="167"/>
      <c r="H14" s="167"/>
      <c r="I14" s="167"/>
      <c r="J14" s="167"/>
      <c r="K14" s="167"/>
      <c r="L14" s="167"/>
      <c r="M14" s="167"/>
    </row>
    <row r="15" spans="1:13" ht="18.75">
      <c r="A15" s="414" t="s">
        <v>612</v>
      </c>
      <c r="B15" s="415"/>
      <c r="C15" s="166" t="str">
        <f>'Master Sheet'!I49</f>
        <v>ckjka</v>
      </c>
      <c r="D15" s="405"/>
      <c r="E15" s="406"/>
      <c r="F15" s="407"/>
      <c r="G15" s="167"/>
      <c r="H15" s="167"/>
      <c r="I15" s="167"/>
      <c r="J15" s="167"/>
      <c r="K15" s="167"/>
      <c r="L15" s="167"/>
      <c r="M15" s="167"/>
    </row>
    <row r="16" spans="1:13" ht="18.75">
      <c r="A16" s="414" t="s">
        <v>613</v>
      </c>
      <c r="B16" s="415"/>
      <c r="C16" s="416"/>
      <c r="D16" s="417"/>
      <c r="E16" s="417"/>
      <c r="F16" s="417"/>
      <c r="G16" s="417"/>
      <c r="H16" s="417"/>
      <c r="I16" s="417"/>
      <c r="J16" s="417"/>
      <c r="K16" s="417"/>
      <c r="L16" s="417"/>
      <c r="M16" s="415"/>
    </row>
    <row r="17" spans="1:13" ht="18.75">
      <c r="A17" s="414" t="s">
        <v>611</v>
      </c>
      <c r="B17" s="415"/>
      <c r="C17" s="166" t="str">
        <f>'Master Sheet'!I49</f>
        <v>ckjka</v>
      </c>
      <c r="D17" s="405"/>
      <c r="E17" s="406"/>
      <c r="F17" s="407"/>
      <c r="G17" s="167"/>
      <c r="H17" s="167"/>
      <c r="I17" s="167"/>
      <c r="J17" s="167"/>
      <c r="K17" s="167"/>
      <c r="L17" s="167"/>
      <c r="M17" s="167"/>
    </row>
    <row r="18" spans="1:13" ht="18.75">
      <c r="A18" s="414" t="s">
        <v>612</v>
      </c>
      <c r="B18" s="415"/>
      <c r="C18" s="166" t="str">
        <f>'Master Sheet'!I49</f>
        <v>ckjka</v>
      </c>
      <c r="D18" s="405"/>
      <c r="E18" s="406"/>
      <c r="F18" s="407"/>
      <c r="G18" s="167"/>
      <c r="H18" s="167"/>
      <c r="I18" s="167"/>
      <c r="J18" s="167"/>
      <c r="K18" s="167"/>
      <c r="L18" s="167"/>
      <c r="M18" s="167"/>
    </row>
    <row r="19" spans="1:13" ht="18.75">
      <c r="A19" s="414" t="s">
        <v>614</v>
      </c>
      <c r="B19" s="415"/>
      <c r="C19" s="166" t="str">
        <f>'Master Sheet'!I49</f>
        <v>ckjka</v>
      </c>
      <c r="D19" s="405"/>
      <c r="E19" s="406"/>
      <c r="F19" s="407"/>
      <c r="G19" s="167"/>
      <c r="H19" s="167"/>
      <c r="I19" s="167"/>
      <c r="J19" s="167"/>
      <c r="K19" s="167"/>
      <c r="L19" s="167"/>
      <c r="M19" s="167"/>
    </row>
    <row r="20" spans="1:13" ht="18.75">
      <c r="A20" s="414" t="s">
        <v>615</v>
      </c>
      <c r="B20" s="415"/>
      <c r="C20" s="416"/>
      <c r="D20" s="417"/>
      <c r="E20" s="417"/>
      <c r="F20" s="417"/>
      <c r="G20" s="417"/>
      <c r="H20" s="417"/>
      <c r="I20" s="417"/>
      <c r="J20" s="417"/>
      <c r="K20" s="417"/>
      <c r="L20" s="417"/>
      <c r="M20" s="415"/>
    </row>
    <row r="21" spans="1:13" ht="18.75">
      <c r="A21" s="414" t="s">
        <v>611</v>
      </c>
      <c r="B21" s="415"/>
      <c r="C21" s="166" t="str">
        <f>'Master Sheet'!I49</f>
        <v>ckjka</v>
      </c>
      <c r="D21" s="405"/>
      <c r="E21" s="406"/>
      <c r="F21" s="407"/>
      <c r="G21" s="167"/>
      <c r="H21" s="167"/>
      <c r="I21" s="167"/>
      <c r="J21" s="167"/>
      <c r="K21" s="167"/>
      <c r="L21" s="167"/>
      <c r="M21" s="167"/>
    </row>
    <row r="22" spans="1:13" ht="18.75">
      <c r="A22" s="414" t="s">
        <v>612</v>
      </c>
      <c r="B22" s="415"/>
      <c r="C22" s="166" t="str">
        <f>'Master Sheet'!I49</f>
        <v>ckjka</v>
      </c>
      <c r="D22" s="405"/>
      <c r="E22" s="406"/>
      <c r="F22" s="407"/>
      <c r="G22" s="167"/>
      <c r="H22" s="167"/>
      <c r="I22" s="167"/>
      <c r="J22" s="167"/>
      <c r="K22" s="167"/>
      <c r="L22" s="167"/>
      <c r="M22" s="167"/>
    </row>
    <row r="23" spans="1:13" ht="18.75">
      <c r="A23" s="414" t="s">
        <v>614</v>
      </c>
      <c r="B23" s="415"/>
      <c r="C23" s="166" t="str">
        <f>'Master Sheet'!I49</f>
        <v>ckjka</v>
      </c>
      <c r="D23" s="405"/>
      <c r="E23" s="406"/>
      <c r="F23" s="407"/>
      <c r="G23" s="167"/>
      <c r="H23" s="167"/>
      <c r="I23" s="167"/>
      <c r="J23" s="167"/>
      <c r="K23" s="167"/>
      <c r="L23" s="167"/>
      <c r="M23" s="167"/>
    </row>
    <row r="24" spans="1:13" ht="18" customHeight="1">
      <c r="A24" s="408" t="s">
        <v>616</v>
      </c>
      <c r="B24" s="409"/>
      <c r="C24" s="409"/>
      <c r="D24" s="409"/>
      <c r="E24" s="409"/>
      <c r="F24" s="409"/>
      <c r="G24" s="409"/>
      <c r="H24" s="409"/>
      <c r="I24" s="409"/>
      <c r="J24" s="409"/>
      <c r="K24" s="409"/>
      <c r="L24" s="409"/>
      <c r="M24" s="409"/>
    </row>
    <row r="25" spans="1:13" ht="18" customHeight="1">
      <c r="A25" s="404"/>
      <c r="B25" s="404"/>
      <c r="C25" s="404"/>
      <c r="D25" s="404"/>
      <c r="E25" s="404"/>
      <c r="F25" s="404"/>
      <c r="G25" s="404"/>
      <c r="H25" s="404"/>
      <c r="I25" s="404"/>
      <c r="J25" s="404"/>
      <c r="K25" s="404"/>
      <c r="L25" s="404"/>
      <c r="M25" s="404"/>
    </row>
    <row r="26" spans="1:13" ht="18.75">
      <c r="A26" s="59" t="s">
        <v>624</v>
      </c>
      <c r="B26" s="410"/>
      <c r="C26" s="411"/>
      <c r="D26" s="51"/>
      <c r="E26" s="412"/>
      <c r="F26" s="411"/>
      <c r="G26" s="411"/>
      <c r="H26" s="51"/>
      <c r="I26" s="51"/>
      <c r="J26" s="51"/>
      <c r="K26" s="59" t="s">
        <v>625</v>
      </c>
      <c r="L26" s="60"/>
      <c r="M26" s="51"/>
    </row>
    <row r="27" spans="1:13" ht="18.75">
      <c r="A27" s="59"/>
      <c r="B27" s="61"/>
      <c r="C27" s="52"/>
      <c r="D27" s="51"/>
      <c r="E27" s="62"/>
      <c r="F27" s="52"/>
      <c r="G27" s="52"/>
      <c r="H27" s="51"/>
      <c r="I27" s="51"/>
      <c r="J27" s="51"/>
      <c r="K27" s="59"/>
      <c r="L27" s="60"/>
      <c r="M27" s="51"/>
    </row>
    <row r="28" spans="1:13" ht="18.75">
      <c r="A28" s="51"/>
      <c r="B28" s="63"/>
      <c r="C28" s="64"/>
      <c r="D28" s="51"/>
      <c r="E28" s="65"/>
      <c r="F28" s="51"/>
      <c r="G28" s="66"/>
      <c r="H28" s="413" t="s">
        <v>318</v>
      </c>
      <c r="I28" s="404"/>
      <c r="J28" s="404"/>
      <c r="K28" s="404"/>
      <c r="L28" s="404"/>
      <c r="M28" s="404"/>
    </row>
    <row r="29" spans="1:13" ht="18.75">
      <c r="A29" s="51"/>
      <c r="B29" s="51"/>
      <c r="C29" s="51"/>
      <c r="D29" s="51"/>
      <c r="E29" s="51"/>
      <c r="F29" s="51"/>
      <c r="G29" s="51"/>
      <c r="H29" s="418" t="s">
        <v>617</v>
      </c>
      <c r="I29" s="404"/>
      <c r="J29" s="404"/>
      <c r="K29" s="404"/>
      <c r="L29" s="404"/>
      <c r="M29" s="404"/>
    </row>
    <row r="30" spans="1:13" ht="25.5" customHeight="1">
      <c r="A30" s="51"/>
      <c r="B30" s="51"/>
      <c r="C30" s="51"/>
      <c r="D30" s="51"/>
      <c r="E30" s="51"/>
      <c r="F30" s="51"/>
      <c r="G30" s="51"/>
      <c r="H30" s="67"/>
      <c r="I30" s="401" t="str">
        <f>CONCATENATE(C8," ",I8)</f>
        <v>Jh ijekuUn es?koky ofj"B v/;kid</v>
      </c>
      <c r="J30" s="401"/>
      <c r="K30" s="401"/>
      <c r="L30" s="401"/>
      <c r="M30" s="68"/>
    </row>
    <row r="31" spans="1:13" ht="21">
      <c r="A31" s="69" t="s">
        <v>618</v>
      </c>
      <c r="B31" s="70"/>
      <c r="C31" s="71" t="str">
        <f>B4</f>
        <v>ckjka</v>
      </c>
      <c r="D31" s="398" t="s">
        <v>626</v>
      </c>
      <c r="E31" s="399"/>
      <c r="F31" s="399"/>
      <c r="G31" s="399"/>
      <c r="H31" s="399"/>
      <c r="I31" s="399"/>
      <c r="J31" s="399"/>
      <c r="K31" s="399"/>
      <c r="L31" s="399"/>
      <c r="M31" s="399"/>
    </row>
    <row r="32" spans="1:13" ht="18.75">
      <c r="A32" s="403" t="s">
        <v>627</v>
      </c>
      <c r="B32" s="404"/>
      <c r="C32" s="404"/>
      <c r="D32" s="404"/>
      <c r="E32" s="404"/>
      <c r="F32" s="404"/>
      <c r="G32" s="404"/>
      <c r="H32" s="404"/>
      <c r="I32" s="404"/>
      <c r="J32" s="404"/>
      <c r="K32" s="404"/>
      <c r="L32" s="404"/>
      <c r="M32" s="404"/>
    </row>
    <row r="33" spans="1:13" ht="18.75">
      <c r="A33" s="400" t="s">
        <v>628</v>
      </c>
      <c r="B33" s="400"/>
      <c r="C33" s="400"/>
      <c r="D33" s="400"/>
      <c r="E33" s="400"/>
      <c r="F33" s="400"/>
      <c r="G33" s="400"/>
      <c r="H33" s="400"/>
      <c r="I33" s="400"/>
      <c r="J33" s="400"/>
      <c r="K33" s="400"/>
      <c r="L33" s="400"/>
      <c r="M33" s="400"/>
    </row>
    <row r="34" spans="1:13" ht="18.75">
      <c r="A34" s="51"/>
      <c r="B34" s="51"/>
      <c r="C34" s="51"/>
      <c r="D34" s="51"/>
      <c r="E34" s="51"/>
      <c r="F34" s="51"/>
      <c r="G34" s="51"/>
      <c r="H34" s="51"/>
      <c r="I34" s="51"/>
      <c r="J34" s="60"/>
      <c r="K34" s="51"/>
      <c r="L34" s="60"/>
      <c r="M34" s="51"/>
    </row>
    <row r="35" spans="1:13" ht="18.75">
      <c r="A35" s="60"/>
      <c r="B35" s="60"/>
      <c r="C35" s="60"/>
      <c r="D35" s="60"/>
      <c r="E35" s="60"/>
      <c r="F35" s="60"/>
      <c r="G35" s="60"/>
      <c r="H35" s="60"/>
      <c r="I35" s="60"/>
      <c r="J35" s="402" t="s">
        <v>619</v>
      </c>
      <c r="K35" s="402"/>
      <c r="L35" s="402"/>
      <c r="M35" s="60"/>
    </row>
    <row r="36" spans="1:13" ht="18.75">
      <c r="A36" s="60"/>
      <c r="B36" s="60"/>
      <c r="C36" s="60"/>
      <c r="D36" s="60"/>
      <c r="E36" s="60"/>
      <c r="F36" s="60"/>
      <c r="G36" s="60"/>
      <c r="H36" s="60"/>
      <c r="I36" s="59"/>
      <c r="J36" s="60"/>
      <c r="K36" s="60"/>
      <c r="L36" s="60"/>
      <c r="M36" s="60"/>
    </row>
    <row r="37" spans="1:13" hidden="1">
      <c r="A37" s="168"/>
      <c r="B37" s="168"/>
      <c r="C37" s="168"/>
      <c r="D37" s="168"/>
      <c r="E37" s="168"/>
      <c r="F37" s="168"/>
      <c r="G37" s="168"/>
      <c r="H37" s="168"/>
      <c r="I37" s="168"/>
      <c r="J37" s="168"/>
      <c r="K37" s="168"/>
      <c r="L37" s="168"/>
      <c r="M37" s="168"/>
    </row>
  </sheetData>
  <sheetProtection password="FBD2" sheet="1" objects="1" scenarios="1"/>
  <mergeCells count="50">
    <mergeCell ref="A1:M1"/>
    <mergeCell ref="I8:J8"/>
    <mergeCell ref="A9:M9"/>
    <mergeCell ref="J10:L10"/>
    <mergeCell ref="M10:M11"/>
    <mergeCell ref="B4:C4"/>
    <mergeCell ref="B6:M6"/>
    <mergeCell ref="E8:F8"/>
    <mergeCell ref="G8:H8"/>
    <mergeCell ref="K8:M8"/>
    <mergeCell ref="A12:B12"/>
    <mergeCell ref="D12:F12"/>
    <mergeCell ref="A13:B13"/>
    <mergeCell ref="C13:M13"/>
    <mergeCell ref="A10:B11"/>
    <mergeCell ref="C10:C11"/>
    <mergeCell ref="D10:F11"/>
    <mergeCell ref="G10:G11"/>
    <mergeCell ref="H10:H11"/>
    <mergeCell ref="I10:I11"/>
    <mergeCell ref="H29:M29"/>
    <mergeCell ref="A19:B19"/>
    <mergeCell ref="A20:B20"/>
    <mergeCell ref="C20:M20"/>
    <mergeCell ref="A21:B21"/>
    <mergeCell ref="A22:B22"/>
    <mergeCell ref="A23:B23"/>
    <mergeCell ref="D19:F19"/>
    <mergeCell ref="D21:F21"/>
    <mergeCell ref="D22:F22"/>
    <mergeCell ref="D23:F23"/>
    <mergeCell ref="D14:F14"/>
    <mergeCell ref="A24:M25"/>
    <mergeCell ref="B26:C26"/>
    <mergeCell ref="E26:G26"/>
    <mergeCell ref="H28:M28"/>
    <mergeCell ref="A14:B14"/>
    <mergeCell ref="A15:B15"/>
    <mergeCell ref="A16:B16"/>
    <mergeCell ref="C16:M16"/>
    <mergeCell ref="A17:B17"/>
    <mergeCell ref="A18:B18"/>
    <mergeCell ref="D15:F15"/>
    <mergeCell ref="D17:F17"/>
    <mergeCell ref="D18:F18"/>
    <mergeCell ref="D31:M31"/>
    <mergeCell ref="A33:M33"/>
    <mergeCell ref="I30:L30"/>
    <mergeCell ref="J35:L35"/>
    <mergeCell ref="A32:M32"/>
  </mergeCells>
  <pageMargins left="0.47" right="0.39" top="0.32" bottom="0.28999999999999998" header="0.3" footer="0.3"/>
  <pageSetup paperSize="9" scale="78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sqref="A1:J1"/>
    </sheetView>
  </sheetViews>
  <sheetFormatPr defaultColWidth="0" defaultRowHeight="15" zeroHeight="1"/>
  <cols>
    <col min="1" max="6" width="9.140625" style="95" customWidth="1"/>
    <col min="7" max="7" width="10.140625" style="95" customWidth="1"/>
    <col min="8" max="10" width="9.140625" style="95" customWidth="1"/>
    <col min="11" max="16384" width="9.140625" style="95" hidden="1"/>
  </cols>
  <sheetData>
    <row r="1" spans="1:10" ht="33.75" customHeight="1">
      <c r="A1" s="437" t="str">
        <f>CONCATENATE('Master Sheet'!C8," ",'Master Sheet'!F8," ", 'Master Sheet'!G8)</f>
        <v>jktdh; mPp ek/;fed fo|ky;] xksj/kuiqjk ftyk ckjka</v>
      </c>
      <c r="B1" s="437"/>
      <c r="C1" s="437"/>
      <c r="D1" s="437"/>
      <c r="E1" s="437"/>
      <c r="F1" s="437"/>
      <c r="G1" s="437"/>
      <c r="H1" s="437"/>
      <c r="I1" s="437"/>
      <c r="J1" s="437"/>
    </row>
    <row r="2" spans="1:10" ht="22.5" customHeight="1">
      <c r="A2" s="436" t="s">
        <v>661</v>
      </c>
      <c r="B2" s="436"/>
      <c r="C2" s="436"/>
      <c r="D2" s="436"/>
      <c r="E2" s="436"/>
      <c r="F2" s="436"/>
      <c r="G2" s="436"/>
      <c r="H2" s="436"/>
      <c r="I2" s="436"/>
      <c r="J2" s="436"/>
    </row>
    <row r="3" spans="1:10" ht="44.25" customHeight="1">
      <c r="A3" s="438" t="s">
        <v>651</v>
      </c>
      <c r="B3" s="283"/>
      <c r="C3" s="283"/>
      <c r="D3" s="283"/>
      <c r="E3" s="283"/>
      <c r="F3" s="283"/>
      <c r="G3" s="283"/>
      <c r="H3" s="283"/>
      <c r="I3" s="283"/>
      <c r="J3" s="283"/>
    </row>
    <row r="4" spans="1:10" ht="20.25">
      <c r="A4" s="74" t="s">
        <v>659</v>
      </c>
      <c r="B4" s="285" t="s">
        <v>660</v>
      </c>
      <c r="C4" s="285"/>
      <c r="D4" s="285"/>
      <c r="E4" s="285" t="str">
        <f>'Master Sheet'!C2</f>
        <v>Jh ijekuUn es?koky</v>
      </c>
      <c r="F4" s="285"/>
      <c r="G4" s="285"/>
      <c r="H4" s="75" t="s">
        <v>122</v>
      </c>
      <c r="I4" s="285" t="str">
        <f>'Master Sheet'!C5</f>
        <v>ofj"B v/;kid</v>
      </c>
      <c r="J4" s="285"/>
    </row>
    <row r="5" spans="1:10" ht="20.25">
      <c r="A5" s="285" t="s">
        <v>663</v>
      </c>
      <c r="B5" s="285"/>
      <c r="C5" s="285"/>
      <c r="D5" s="285"/>
      <c r="E5" s="285"/>
      <c r="F5" s="285"/>
      <c r="G5" s="285"/>
      <c r="H5" s="435">
        <f>'Master Sheet'!I5</f>
        <v>23327</v>
      </c>
      <c r="I5" s="435"/>
      <c r="J5" s="76" t="s">
        <v>662</v>
      </c>
    </row>
    <row r="6" spans="1:10" ht="20.25">
      <c r="A6" s="436" t="s">
        <v>664</v>
      </c>
      <c r="B6" s="436"/>
      <c r="C6" s="435">
        <f>'Master Sheet'!B14</f>
        <v>34429</v>
      </c>
      <c r="D6" s="435"/>
      <c r="E6" s="74" t="s">
        <v>665</v>
      </c>
      <c r="F6" s="74"/>
      <c r="G6" s="74"/>
      <c r="H6" s="435">
        <f>'Master Sheet'!C14</f>
        <v>45260</v>
      </c>
      <c r="I6" s="435"/>
      <c r="J6" s="74" t="s">
        <v>666</v>
      </c>
    </row>
    <row r="7" spans="1:10" ht="20.25">
      <c r="A7" s="74" t="s">
        <v>667</v>
      </c>
      <c r="B7" s="74"/>
      <c r="C7" s="74"/>
      <c r="D7" s="74"/>
      <c r="E7" s="435">
        <f>H6</f>
        <v>45260</v>
      </c>
      <c r="F7" s="435"/>
      <c r="G7" s="74" t="s">
        <v>668</v>
      </c>
      <c r="H7" s="74"/>
      <c r="I7" s="74"/>
      <c r="J7" s="74"/>
    </row>
    <row r="8" spans="1:10" ht="20.25">
      <c r="A8" s="74"/>
      <c r="B8" s="74"/>
      <c r="C8" s="74"/>
      <c r="D8" s="74"/>
      <c r="E8" s="74"/>
      <c r="F8" s="74"/>
      <c r="G8" s="74"/>
      <c r="H8" s="74"/>
      <c r="I8" s="74"/>
      <c r="J8" s="74"/>
    </row>
    <row r="9" spans="1:10" ht="20.25">
      <c r="A9" s="74"/>
      <c r="B9" s="285" t="str">
        <f>E4</f>
        <v>Jh ijekuUn es?koky</v>
      </c>
      <c r="C9" s="285"/>
      <c r="D9" s="285"/>
      <c r="E9" s="74" t="s">
        <v>669</v>
      </c>
      <c r="F9" s="74"/>
      <c r="G9" s="435">
        <f>C6</f>
        <v>34429</v>
      </c>
      <c r="H9" s="435"/>
      <c r="I9" s="74" t="s">
        <v>670</v>
      </c>
      <c r="J9" s="74"/>
    </row>
    <row r="10" spans="1:10" ht="20.25">
      <c r="A10" s="74" t="s">
        <v>671</v>
      </c>
      <c r="B10" s="435">
        <f>H6</f>
        <v>45260</v>
      </c>
      <c r="C10" s="435"/>
      <c r="D10" s="284" t="s">
        <v>672</v>
      </c>
      <c r="E10" s="284"/>
      <c r="F10" s="284"/>
      <c r="G10" s="284"/>
      <c r="H10" s="284"/>
      <c r="I10" s="284"/>
      <c r="J10" s="284"/>
    </row>
    <row r="11" spans="1:10" ht="20.25">
      <c r="A11" s="284" t="s">
        <v>673</v>
      </c>
      <c r="B11" s="284"/>
      <c r="C11" s="284"/>
      <c r="D11" s="284"/>
      <c r="E11" s="284"/>
      <c r="F11" s="284"/>
      <c r="G11" s="284"/>
      <c r="H11" s="284"/>
      <c r="I11" s="284"/>
      <c r="J11" s="284"/>
    </row>
    <row r="12" spans="1:10" ht="20.25">
      <c r="A12" s="74"/>
      <c r="B12" s="74"/>
      <c r="C12" s="74"/>
      <c r="D12" s="74"/>
      <c r="E12" s="74"/>
      <c r="F12" s="74"/>
      <c r="G12" s="74"/>
      <c r="H12" s="74"/>
      <c r="I12" s="74"/>
      <c r="J12" s="74"/>
    </row>
    <row r="13" spans="1:10" ht="20.25">
      <c r="A13" s="74" t="s">
        <v>674</v>
      </c>
      <c r="B13" s="285" t="str">
        <f>E4</f>
        <v>Jh ijekuUn es?koky</v>
      </c>
      <c r="C13" s="285"/>
      <c r="D13" s="285"/>
      <c r="E13" s="285" t="s">
        <v>675</v>
      </c>
      <c r="F13" s="285"/>
      <c r="G13" s="285"/>
      <c r="H13" s="285"/>
      <c r="I13" s="285"/>
      <c r="J13" s="285"/>
    </row>
    <row r="14" spans="1:10" ht="18.75">
      <c r="A14" s="77"/>
      <c r="B14" s="77"/>
      <c r="C14" s="77"/>
      <c r="D14" s="77"/>
      <c r="E14" s="77"/>
      <c r="F14" s="77"/>
      <c r="G14" s="77"/>
      <c r="H14" s="77"/>
      <c r="I14" s="77"/>
      <c r="J14" s="77"/>
    </row>
    <row r="15" spans="1:10" ht="18.75">
      <c r="A15" s="77"/>
      <c r="B15" s="77"/>
      <c r="C15" s="77"/>
      <c r="D15" s="77"/>
      <c r="E15" s="77"/>
      <c r="F15" s="77"/>
      <c r="G15" s="77"/>
      <c r="H15" s="77"/>
      <c r="I15" s="77"/>
      <c r="J15" s="77"/>
    </row>
    <row r="16" spans="1:10" ht="18.75">
      <c r="A16" s="77"/>
      <c r="B16" s="77"/>
      <c r="C16" s="77"/>
      <c r="D16" s="77"/>
      <c r="E16" s="77"/>
      <c r="F16" s="77"/>
      <c r="G16" s="395" t="s">
        <v>619</v>
      </c>
      <c r="H16" s="395"/>
      <c r="I16" s="395"/>
      <c r="J16" s="395"/>
    </row>
    <row r="17" spans="1:10" ht="18.75">
      <c r="A17" s="77"/>
      <c r="B17" s="77"/>
      <c r="C17" s="77"/>
      <c r="D17" s="77"/>
      <c r="E17" s="77"/>
      <c r="F17" s="77"/>
      <c r="G17" s="77"/>
      <c r="H17" s="77"/>
      <c r="I17" s="77"/>
      <c r="J17" s="77"/>
    </row>
    <row r="18" spans="1:10" ht="18.75">
      <c r="A18" s="77"/>
      <c r="B18" s="77"/>
      <c r="C18" s="77"/>
      <c r="D18" s="77"/>
      <c r="E18" s="77"/>
      <c r="F18" s="77"/>
      <c r="G18" s="77"/>
      <c r="H18" s="77"/>
      <c r="I18" s="77"/>
      <c r="J18" s="77"/>
    </row>
    <row r="19" spans="1:10" ht="18.75" hidden="1">
      <c r="A19" s="77"/>
      <c r="B19" s="77"/>
      <c r="C19" s="77"/>
      <c r="D19" s="77"/>
      <c r="E19" s="77"/>
      <c r="F19" s="77"/>
      <c r="G19" s="77"/>
      <c r="H19" s="77"/>
      <c r="I19" s="77"/>
      <c r="J19" s="77"/>
    </row>
    <row r="20" spans="1:10" ht="18.75" hidden="1">
      <c r="A20" s="77"/>
      <c r="B20" s="77"/>
      <c r="C20" s="77"/>
      <c r="D20" s="77"/>
      <c r="E20" s="77"/>
      <c r="F20" s="77"/>
      <c r="G20" s="77"/>
      <c r="H20" s="77"/>
      <c r="I20" s="77"/>
      <c r="J20" s="77"/>
    </row>
    <row r="21" spans="1:10" ht="18.75" hidden="1">
      <c r="A21" s="77"/>
      <c r="B21" s="77"/>
      <c r="C21" s="77"/>
      <c r="D21" s="77"/>
      <c r="E21" s="77"/>
      <c r="F21" s="77"/>
      <c r="G21" s="77"/>
      <c r="H21" s="77"/>
      <c r="I21" s="77"/>
      <c r="J21" s="77"/>
    </row>
  </sheetData>
  <sheetProtection password="FBD2" sheet="1" objects="1" scenarios="1"/>
  <mergeCells count="20">
    <mergeCell ref="A2:J2"/>
    <mergeCell ref="A1:J1"/>
    <mergeCell ref="E7:F7"/>
    <mergeCell ref="B4:D4"/>
    <mergeCell ref="E4:G4"/>
    <mergeCell ref="I4:J4"/>
    <mergeCell ref="A3:J3"/>
    <mergeCell ref="H5:I5"/>
    <mergeCell ref="A5:G5"/>
    <mergeCell ref="A6:B6"/>
    <mergeCell ref="C6:D6"/>
    <mergeCell ref="H6:I6"/>
    <mergeCell ref="G16:J16"/>
    <mergeCell ref="B9:D9"/>
    <mergeCell ref="G9:H9"/>
    <mergeCell ref="B10:C10"/>
    <mergeCell ref="D10:J10"/>
    <mergeCell ref="A11:J11"/>
    <mergeCell ref="B13:D13"/>
    <mergeCell ref="E13:J13"/>
  </mergeCells>
  <pageMargins left="0.7" right="0.6" top="0.75" bottom="0.75" header="0.3" footer="0.3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7</vt:i4>
      </vt:variant>
    </vt:vector>
  </HeadingPairs>
  <TitlesOfParts>
    <vt:vector size="20" baseType="lpstr">
      <vt:lpstr>Intro</vt:lpstr>
      <vt:lpstr>Master Sheet</vt:lpstr>
      <vt:lpstr>Personal Details</vt:lpstr>
      <vt:lpstr>Service Details</vt:lpstr>
      <vt:lpstr>Address Details</vt:lpstr>
      <vt:lpstr>Family &amp; Bank Details</vt:lpstr>
      <vt:lpstr>Pay Details</vt:lpstr>
      <vt:lpstr>Accounts Certificate</vt:lpstr>
      <vt:lpstr>LPC</vt:lpstr>
      <vt:lpstr>27 क</vt:lpstr>
      <vt:lpstr>28 क</vt:lpstr>
      <vt:lpstr>Form 28</vt:lpstr>
      <vt:lpstr>No Dues</vt:lpstr>
      <vt:lpstr>Ad_Hoc</vt:lpstr>
      <vt:lpstr>contract</vt:lpstr>
      <vt:lpstr>Guest_Faculty</vt:lpstr>
      <vt:lpstr>'Accounts Certificate'!Print_Area</vt:lpstr>
      <vt:lpstr>Re_Employeed</vt:lpstr>
      <vt:lpstr>Regular</vt:lpstr>
      <vt:lpstr>Urgent_Temporary_Basic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2026-04-21T09:23:11Z</dcterms:modified>
</cp:coreProperties>
</file>